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05" windowWidth="15120" windowHeight="7515"/>
  </bookViews>
  <sheets>
    <sheet name="FY 2011 SUBSRECOMMEND" sheetId="1" r:id="rId1"/>
  </sheets>
  <definedNames>
    <definedName name="_xlnm.Print_Area" localSheetId="0">'FY 2011 SUBSRECOMMEND'!$A$1:$D$75</definedName>
    <definedName name="_xlnm.Print_Titles" localSheetId="0">'FY 2011 SUBSRECOMMEND'!$9:$9</definedName>
  </definedNames>
  <calcPr calcId="125725"/>
</workbook>
</file>

<file path=xl/calcChain.xml><?xml version="1.0" encoding="utf-8"?>
<calcChain xmlns="http://schemas.openxmlformats.org/spreadsheetml/2006/main">
  <c r="D72" i="1"/>
  <c r="C72"/>
  <c r="C74" s="1"/>
  <c r="D63"/>
  <c r="C63"/>
  <c r="D42"/>
  <c r="C42"/>
  <c r="D8"/>
  <c r="D13" s="1"/>
  <c r="D74" l="1"/>
  <c r="D75" s="1"/>
  <c r="D43"/>
  <c r="D44" s="1"/>
  <c r="C75"/>
</calcChain>
</file>

<file path=xl/sharedStrings.xml><?xml version="1.0" encoding="utf-8"?>
<sst xmlns="http://schemas.openxmlformats.org/spreadsheetml/2006/main" count="53" uniqueCount="52">
  <si>
    <t>FY 2011 COMMUNITY DEVELOPMENT BLOCK GRANT RECOMMENDED ALLOCATIONS</t>
  </si>
  <si>
    <t>FUNDING SOURCES</t>
  </si>
  <si>
    <t>Funds Available</t>
  </si>
  <si>
    <t>ESTIMATED ENTITLEMENT</t>
  </si>
  <si>
    <t>ESTIMATED PROGRAM INCOME - Leases</t>
  </si>
  <si>
    <t>ESTIMATED PROGRAM INCOME - Revolving Loans</t>
  </si>
  <si>
    <t>ESTIMATED REALLOCATED FUNDS FROM PREVIOUS YRS (Funds available for reprograming 77,197.92 previous years + $35,000 CCCS IDA 2008)</t>
  </si>
  <si>
    <t>TOTAL FUNDS AVAILABLE</t>
  </si>
  <si>
    <t>FY 11 REQUESTED</t>
  </si>
  <si>
    <t>SUBSIDY COMMITTEE RECOMMENDATION</t>
  </si>
  <si>
    <t>(Max 20% of Entitlement+PI)</t>
  </si>
  <si>
    <t>MAX ALLOWED PROGRAM ADMINISTRATION</t>
  </si>
  <si>
    <t>PROGRAM ADMINISTRATION</t>
  </si>
  <si>
    <r>
      <t xml:space="preserve">Entitlement </t>
    </r>
    <r>
      <rPr>
        <b/>
        <i/>
        <sz val="9"/>
        <rFont val="Arial"/>
        <family val="2"/>
      </rPr>
      <t>less</t>
    </r>
    <r>
      <rPr>
        <b/>
        <sz val="9"/>
        <rFont val="Arial"/>
        <family val="2"/>
      </rPr>
      <t>Program Administration = BALANCE REMAINING</t>
    </r>
  </si>
  <si>
    <t>PUBLIC SERVICES</t>
  </si>
  <si>
    <t>MAX ALLOWED FOR PUBLIC SERVICES</t>
  </si>
  <si>
    <t>(Max 15% of Entitlement + Prev Yr Prog Inc)  15%(425,000 + 30,189)= $68,608</t>
  </si>
  <si>
    <r>
      <t>Behavior Management Systems</t>
    </r>
    <r>
      <rPr>
        <sz val="9"/>
        <rFont val="Arial"/>
        <family val="2"/>
      </rPr>
      <t xml:space="preserve"> - Staff salary for 1.125 FTE for the medication assistance program.  Assist 514 people</t>
    </r>
  </si>
  <si>
    <r>
      <t xml:space="preserve">Black Hills Area Habitat for Humanity - A Brush With Kindness - </t>
    </r>
    <r>
      <rPr>
        <sz val="9"/>
        <rFont val="Arial"/>
        <family val="2"/>
      </rPr>
      <t>Funds will be used for salary of new employee who will administer new program and for materials required for complying with new EPS Lead Paint Regulations (i.e. HEPA vacuum, lead paint testers)</t>
    </r>
  </si>
  <si>
    <r>
      <t xml:space="preserve">CASA - </t>
    </r>
    <r>
      <rPr>
        <sz val="9"/>
        <rFont val="Arial"/>
        <family val="2"/>
      </rPr>
      <t>Funding will be used to pay a portion of the Volunteer Coordinator 5 salary, and associated program delivery costs to include a proportionate portion of the office rent, telephone, mileage, training and office supplies.   Assist 60 youth</t>
    </r>
  </si>
  <si>
    <r>
      <t>Club for Boys -</t>
    </r>
    <r>
      <rPr>
        <sz val="9"/>
        <rFont val="Arial"/>
        <family val="2"/>
      </rPr>
      <t xml:space="preserve"> Midnight Madness program provides a safe and fun haven for older boys (ages 12-18 and at high risk for dangerous behaviors) to go on Friday nights from 8:30 until midnight to hang out with each other in the company of Club staff.  All of the activities of the Club, including, pool, carpetball, computer games, television, sports in the gym, etc. are available just to the older boys; food, such as pizza, submarine sandwiches, etc. are served to the boys and sometimes prepared by them. Assist 273 youth</t>
    </r>
  </si>
  <si>
    <r>
      <t xml:space="preserve">Dakota Plains Legal Services -  Provide civil legal services to </t>
    </r>
    <r>
      <rPr>
        <sz val="9"/>
        <rFont val="Arial"/>
        <family val="2"/>
      </rPr>
      <t xml:space="preserve">low income, elderly, victims of domestic violence and homeless people.  Assist 300 people.  </t>
    </r>
  </si>
  <si>
    <r>
      <t>HELP! Line Center</t>
    </r>
    <r>
      <rPr>
        <sz val="9"/>
        <rFont val="Arial"/>
        <family val="2"/>
      </rPr>
      <t xml:space="preserve"> - 211 is an information and crisis helpline that provides resource info on non-profit, social serv., &amp; gov't programs.  Funding would provide salaries and/or printing costs.  Estimate serve 5,600 Rapid City people - billing limited to information provided to assumed low income clientele per HUD guidelines.</t>
    </r>
  </si>
  <si>
    <r>
      <t xml:space="preserve">Lutheran Social Services - Independent Living Program </t>
    </r>
    <r>
      <rPr>
        <sz val="9"/>
        <rFont val="Arial"/>
        <family val="2"/>
      </rPr>
      <t>-  Program will assist women not eligible for Stepping Stones program with moving into their own apartment.  Will provide initial startup apartment cleaning and child care supplies.</t>
    </r>
  </si>
  <si>
    <r>
      <t xml:space="preserve">Pennington County Health &amp; Human Services - </t>
    </r>
    <r>
      <rPr>
        <sz val="9"/>
        <rFont val="Arial"/>
        <family val="2"/>
      </rPr>
      <t>Funds will provide intermediate mental health services including; counseling, medication management, and prescriptions for those individuals who have been identified as uninsured and underinsured.  Also, those individuals having no other community resources and are high risk of reoffending or entering emergency services to obtain mental health care.  Mental health services will be provided by the jail's current mental health provider and collaborating community mental health agencies as recommended by the mental health professional until tranisitional services are no longer needed or until the individual has established eligibility under another agency or resources.  All efforts will be made to find alternative funding resources for medications. Assist 75 people.</t>
    </r>
  </si>
  <si>
    <r>
      <t>Salvation Army -</t>
    </r>
    <r>
      <rPr>
        <sz val="9"/>
        <rFont val="Arial"/>
        <family val="2"/>
      </rPr>
      <t xml:space="preserve"> Provide rent, past due rent &amp; mtg payments, deposits, &amp; utility funds for 424 households</t>
    </r>
  </si>
  <si>
    <r>
      <t xml:space="preserve">Volunteers of America- Dakotas </t>
    </r>
    <r>
      <rPr>
        <sz val="9"/>
        <rFont val="Arial"/>
        <family val="2"/>
      </rPr>
      <t>- Funding for a Housing Resource Center to provide intensive case management services, linkages to housing resources and offer tenant education classes to members of the Rapid City Community facing barriers to obtaining and sustaining safe and affordable housing. Assist 245 people.</t>
    </r>
  </si>
  <si>
    <r>
      <t>Working Against Violence Inc. (WAVI) -</t>
    </r>
    <r>
      <rPr>
        <sz val="9"/>
        <rFont val="Arial"/>
        <family val="2"/>
      </rPr>
      <t xml:space="preserve"> Funds will be used for salaries for shelter advocates, utilities, and production costs for 1000 Survivor Handbooks.  Estimate serving 1625 people</t>
    </r>
  </si>
  <si>
    <r>
      <t>Youth and Family Services -</t>
    </r>
    <r>
      <rPr>
        <sz val="9"/>
        <rFont val="Arial"/>
        <family val="2"/>
      </rPr>
      <t xml:space="preserve"> Funds will be used to pay for counseling and intervention services for estimated 1,264 clients</t>
    </r>
  </si>
  <si>
    <t>TOTAL PUBLIC SERVICES:</t>
  </si>
  <si>
    <r>
      <t xml:space="preserve">Entitlement </t>
    </r>
    <r>
      <rPr>
        <b/>
        <i/>
        <sz val="10"/>
        <rFont val="Arial"/>
        <family val="2"/>
      </rPr>
      <t xml:space="preserve">less </t>
    </r>
    <r>
      <rPr>
        <b/>
        <sz val="10"/>
        <rFont val="Arial"/>
        <family val="2"/>
      </rPr>
      <t xml:space="preserve">Prog. Admin. </t>
    </r>
    <r>
      <rPr>
        <b/>
        <i/>
        <sz val="10"/>
        <rFont val="Arial"/>
        <family val="2"/>
      </rPr>
      <t xml:space="preserve">Less </t>
    </r>
    <r>
      <rPr>
        <b/>
        <sz val="10"/>
        <rFont val="Arial"/>
        <family val="2"/>
      </rPr>
      <t>Public Services</t>
    </r>
    <r>
      <rPr>
        <b/>
        <i/>
        <sz val="10"/>
        <rFont val="Arial"/>
        <family val="2"/>
      </rPr>
      <t xml:space="preserve"> </t>
    </r>
    <r>
      <rPr>
        <b/>
        <sz val="10"/>
        <rFont val="Arial"/>
        <family val="2"/>
      </rPr>
      <t>= Balance Remaining</t>
    </r>
  </si>
  <si>
    <t xml:space="preserve">MAXIMUM ALLOWED FOR HOUSING AND PUBLIC FACILITIES/IMPROVEMENTS </t>
  </si>
  <si>
    <t>HOUSING</t>
  </si>
  <si>
    <r>
      <t>Black Hills Area Habitat for Humanity-</t>
    </r>
    <r>
      <rPr>
        <sz val="9"/>
        <rFont val="Arial"/>
        <family val="2"/>
      </rPr>
      <t xml:space="preserve"> Funds will be for acquisition and/or infrastructure for 4 lots for low income housing.  </t>
    </r>
  </si>
  <si>
    <r>
      <t xml:space="preserve">Dakota Land Trust - </t>
    </r>
    <r>
      <rPr>
        <sz val="9"/>
        <rFont val="Arial"/>
        <family val="2"/>
      </rPr>
      <t>Purchase of two properties to be placed into Dakota Land Trust. properties can be existing homes or lots for a new construction home.</t>
    </r>
  </si>
  <si>
    <r>
      <t xml:space="preserve">Lutheran Social Services - Stepping Stones - </t>
    </r>
    <r>
      <rPr>
        <sz val="9"/>
        <rFont val="Arial"/>
        <family val="2"/>
      </rPr>
      <t>Replace windows in 8 apartments with energy-efficient windows and install built-in air conditioning units in 4 apartments.</t>
    </r>
  </si>
  <si>
    <r>
      <t xml:space="preserve">Neighborhood Housing Services of the Black Hills, Inc. - </t>
    </r>
    <r>
      <rPr>
        <sz val="9"/>
        <rFont val="Arial"/>
        <family val="2"/>
      </rPr>
      <t xml:space="preserve">Provide rehab assistance to very low- to moderate income owner-occupied households. $80,000 will be used to provide low interest loans to rehab homes - maximum of $8,000 for five years with 3-5% interest. Exception for immediate life safety issues where a  payment would cause financial burden upon the household, loan would be due on sale of property. An additional $5,000 will be used as a developer's fee covering such expenses as: inspection fees, document preparation, recording fees, title searches, and credit reports for each project. The remaining $15,000 will be used to deliver the rehab assistance including staff time and travel expenses for both the rehab and lending areas of the program. </t>
    </r>
  </si>
  <si>
    <r>
      <t>Rapid City Community Development Corp (RCCDC)</t>
    </r>
    <r>
      <rPr>
        <sz val="9"/>
        <rFont val="Arial"/>
        <family val="2"/>
      </rPr>
      <t xml:space="preserve"> - Housing - Acquisition and/or Down Payment/Closing Cost Assistance and/or rehabilitation/resale  (Prev yrs funds remaining $70000 committed)</t>
    </r>
  </si>
  <si>
    <t>City of Rapid City - Neighborhood Restoration Loan Program</t>
  </si>
  <si>
    <r>
      <t xml:space="preserve">Teton Coalition - </t>
    </r>
    <r>
      <rPr>
        <sz val="9"/>
        <rFont val="Arial"/>
        <family val="2"/>
      </rPr>
      <t xml:space="preserve">Funds will be used in the acquisition of land and/or construction costs for constructing 50 units for single room occupancy with common areas. </t>
    </r>
  </si>
  <si>
    <r>
      <t xml:space="preserve">Teton Coalition - </t>
    </r>
    <r>
      <rPr>
        <sz val="9"/>
        <rFont val="Arial"/>
        <family val="2"/>
      </rPr>
      <t xml:space="preserve">Down payment and closing cost assistance for 10 buyers @ $5000 each; </t>
    </r>
  </si>
  <si>
    <r>
      <t xml:space="preserve">Western Resources for dis-ABLED Independence - </t>
    </r>
    <r>
      <rPr>
        <sz val="9"/>
        <rFont val="Arial"/>
        <family val="2"/>
      </rPr>
      <t>Handicap modifications for widening doorways, adding a ramp, installing a wheelchair accessible shower and special equipment (handrails, grab-bars)  for 5 homes.</t>
    </r>
    <r>
      <rPr>
        <b/>
        <sz val="9"/>
        <rFont val="Arial"/>
        <family val="2"/>
      </rPr>
      <t xml:space="preserve"> </t>
    </r>
  </si>
  <si>
    <t>TOTAL HOUSING:</t>
  </si>
  <si>
    <t>PUBLIC FACILITIES AND IMPROVEMENTS</t>
  </si>
  <si>
    <r>
      <t>Canyon Lake Senior Center -</t>
    </r>
    <r>
      <rPr>
        <sz val="9"/>
        <rFont val="Arial"/>
        <family val="2"/>
      </rPr>
      <t xml:space="preserve">Upgrade and add safety enhancement to an existing parking lot at the CLSC facility that will also provide imporved access to Nature Walk and for City Water Dept to RC Well. Assist 1319 people </t>
    </r>
  </si>
  <si>
    <r>
      <t xml:space="preserve">Community Health Center of the Black Hills, Inc. (CHCBH) </t>
    </r>
    <r>
      <rPr>
        <sz val="9"/>
        <rFont val="Arial"/>
        <family val="2"/>
      </rPr>
      <t xml:space="preserve">funds to help begin the acquisition process and place a down payment on land and structures located </t>
    </r>
    <r>
      <rPr>
        <sz val="9"/>
        <rFont val="Arial"/>
        <family val="2"/>
      </rPr>
      <t xml:space="preserve"> at 1020 LaCrosse Street</t>
    </r>
  </si>
  <si>
    <r>
      <t xml:space="preserve">Cornerstone Rescue Mission - Dear Ones Child Care Center </t>
    </r>
    <r>
      <rPr>
        <sz val="9"/>
        <rFont val="Arial"/>
        <family val="2"/>
      </rPr>
      <t>The project is to purchase the building that currently houses the Dear Ones family child care program.  Child care provided supports stability and self-sufficiency for children and parents impacted by povery, homelessness, domestic violence, unemployment and addiction.  The reliable, affordable child care allow parents to work and participate in programs that develop life skills.  Assist 100 youth</t>
    </r>
  </si>
  <si>
    <t>TOTAL &amp; PUBLIC FACILITIES &amp; IMPROVEMENTS :</t>
  </si>
  <si>
    <t>TOTAL HOUSING, PUBLIC FACILITIES &amp; IMPROVEMENTS &amp; ECONOMIC DEVELOPMENT:</t>
  </si>
  <si>
    <t>Fund in FY 2010 with reallocated funds</t>
  </si>
  <si>
    <t>TOTAL FUNDING REQUESTED/ALLOCATED</t>
  </si>
  <si>
    <t>TOTAL PROGRAM ADMIN REQUESTED  (.20*(425,000 + 2,200+ 2,500) = $85,940)</t>
  </si>
</sst>
</file>

<file path=xl/styles.xml><?xml version="1.0" encoding="utf-8"?>
<styleSheet xmlns="http://schemas.openxmlformats.org/spreadsheetml/2006/main">
  <numFmts count="2">
    <numFmt numFmtId="42" formatCode="_(&quot;$&quot;* #,##0_);_(&quot;$&quot;* \(#,##0\);_(&quot;$&quot;* &quot;-&quot;_);_(@_)"/>
    <numFmt numFmtId="44" formatCode="_(&quot;$&quot;* #,##0.00_);_(&quot;$&quot;* \(#,##0.00\);_(&quot;$&quot;* &quot;-&quot;??_);_(@_)"/>
  </numFmts>
  <fonts count="11">
    <font>
      <sz val="11"/>
      <color theme="1"/>
      <name val="Calibri"/>
      <family val="2"/>
      <scheme val="minor"/>
    </font>
    <font>
      <sz val="11"/>
      <color theme="1"/>
      <name val="Calibri"/>
      <family val="2"/>
      <scheme val="minor"/>
    </font>
    <font>
      <b/>
      <sz val="12"/>
      <name val="Arial"/>
      <family val="2"/>
    </font>
    <font>
      <sz val="9"/>
      <name val="Arial"/>
      <family val="2"/>
    </font>
    <font>
      <b/>
      <sz val="10"/>
      <name val="Arial"/>
      <family val="2"/>
    </font>
    <font>
      <sz val="10"/>
      <name val="Arial"/>
      <family val="2"/>
    </font>
    <font>
      <b/>
      <sz val="9"/>
      <name val="Arial"/>
      <family val="2"/>
    </font>
    <font>
      <b/>
      <sz val="11"/>
      <name val="Arial"/>
      <family val="2"/>
    </font>
    <font>
      <b/>
      <i/>
      <sz val="9"/>
      <name val="Arial"/>
      <family val="2"/>
    </font>
    <font>
      <sz val="11"/>
      <name val="Arial"/>
      <family val="2"/>
    </font>
    <font>
      <b/>
      <i/>
      <sz val="10"/>
      <name val="Arial"/>
      <family val="2"/>
    </font>
  </fonts>
  <fills count="16">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41"/>
        <bgColor indexed="64"/>
      </patternFill>
    </fill>
    <fill>
      <patternFill patternType="solid">
        <fgColor indexed="29"/>
        <bgColor indexed="64"/>
      </patternFill>
    </fill>
    <fill>
      <patternFill patternType="solid">
        <fgColor indexed="22"/>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indexed="45"/>
        <bgColor indexed="64"/>
      </patternFill>
    </fill>
    <fill>
      <patternFill patternType="solid">
        <fgColor indexed="44"/>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rgb="FFF3FBA5"/>
        <bgColor indexed="64"/>
      </patternFill>
    </fill>
  </fills>
  <borders count="4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thin">
        <color indexed="64"/>
      </top>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right/>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s>
  <cellStyleXfs count="2">
    <xf numFmtId="0" fontId="0" fillId="0" borderId="0"/>
    <xf numFmtId="44" fontId="1" fillId="0" borderId="0" applyFont="0" applyFill="0" applyBorder="0" applyAlignment="0" applyProtection="0"/>
  </cellStyleXfs>
  <cellXfs count="164">
    <xf numFmtId="0" fontId="0" fillId="0" borderId="0" xfId="0"/>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3" fillId="0" borderId="0" xfId="0" applyFont="1"/>
    <xf numFmtId="0" fontId="2" fillId="2" borderId="4"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5" xfId="0" applyFont="1" applyFill="1" applyBorder="1" applyAlignment="1">
      <alignment horizontal="center" vertical="center"/>
    </xf>
    <xf numFmtId="0" fontId="4" fillId="3" borderId="6" xfId="0" applyFont="1" applyFill="1" applyBorder="1" applyAlignment="1">
      <alignment horizontal="left"/>
    </xf>
    <xf numFmtId="0" fontId="4" fillId="3" borderId="7" xfId="0" applyFont="1" applyFill="1" applyBorder="1" applyAlignment="1">
      <alignment horizontal="left"/>
    </xf>
    <xf numFmtId="44" fontId="4" fillId="3" borderId="8" xfId="0" applyNumberFormat="1" applyFont="1" applyFill="1" applyBorder="1" applyAlignment="1">
      <alignment horizontal="center" vertical="center" wrapText="1"/>
    </xf>
    <xf numFmtId="0" fontId="5" fillId="0" borderId="1" xfId="0" applyFont="1" applyBorder="1" applyAlignment="1">
      <alignment horizontal="left"/>
    </xf>
    <xf numFmtId="0" fontId="5" fillId="0" borderId="2" xfId="0" applyFont="1" applyBorder="1" applyAlignment="1">
      <alignment horizontal="left"/>
    </xf>
    <xf numFmtId="44" fontId="5" fillId="0" borderId="9" xfId="0" applyNumberFormat="1" applyFont="1" applyBorder="1" applyAlignment="1"/>
    <xf numFmtId="0" fontId="5" fillId="0" borderId="4" xfId="0" applyFont="1" applyBorder="1" applyAlignment="1">
      <alignment horizontal="left"/>
    </xf>
    <xf numFmtId="0" fontId="5" fillId="0" borderId="0" xfId="0" applyFont="1" applyBorder="1" applyAlignment="1">
      <alignment horizontal="left"/>
    </xf>
    <xf numFmtId="44" fontId="5" fillId="0" borderId="9" xfId="0" applyNumberFormat="1" applyFont="1" applyBorder="1" applyAlignment="1">
      <alignment horizontal="left"/>
    </xf>
    <xf numFmtId="44" fontId="5" fillId="0" borderId="9" xfId="0" applyNumberFormat="1" applyFont="1" applyBorder="1" applyAlignment="1">
      <alignment horizontal="right"/>
    </xf>
    <xf numFmtId="0" fontId="2" fillId="3" borderId="6" xfId="0" applyFont="1" applyFill="1" applyBorder="1" applyAlignment="1">
      <alignment horizontal="right"/>
    </xf>
    <xf numFmtId="0" fontId="2" fillId="3" borderId="7" xfId="0" applyFont="1" applyFill="1" applyBorder="1" applyAlignment="1">
      <alignment horizontal="right"/>
    </xf>
    <xf numFmtId="44" fontId="2" fillId="3" borderId="14" xfId="0" applyNumberFormat="1" applyFont="1" applyFill="1" applyBorder="1" applyAlignment="1">
      <alignment horizontal="left"/>
    </xf>
    <xf numFmtId="0" fontId="3" fillId="4" borderId="6" xfId="0" applyFont="1" applyFill="1" applyBorder="1" applyAlignment="1">
      <alignment horizontal="center"/>
    </xf>
    <xf numFmtId="0" fontId="3" fillId="4" borderId="7" xfId="0" applyFont="1" applyFill="1" applyBorder="1" applyAlignment="1">
      <alignment horizontal="center"/>
    </xf>
    <xf numFmtId="44" fontId="2" fillId="4" borderId="8" xfId="0" applyNumberFormat="1" applyFont="1" applyFill="1" applyBorder="1" applyAlignment="1">
      <alignment horizontal="center" wrapText="1"/>
    </xf>
    <xf numFmtId="44" fontId="2" fillId="3" borderId="8" xfId="0" applyNumberFormat="1" applyFont="1" applyFill="1" applyBorder="1" applyAlignment="1">
      <alignment horizontal="center" wrapText="1"/>
    </xf>
    <xf numFmtId="0" fontId="6" fillId="0" borderId="15" xfId="0" applyFont="1" applyBorder="1"/>
    <xf numFmtId="44" fontId="3" fillId="2" borderId="5" xfId="0" applyNumberFormat="1" applyFont="1" applyFill="1" applyBorder="1"/>
    <xf numFmtId="0" fontId="6" fillId="5" borderId="10" xfId="0" applyFont="1" applyFill="1" applyBorder="1"/>
    <xf numFmtId="42" fontId="3" fillId="5" borderId="17" xfId="0" applyNumberFormat="1" applyFont="1" applyFill="1" applyBorder="1"/>
    <xf numFmtId="44" fontId="5" fillId="6" borderId="18" xfId="0" applyNumberFormat="1" applyFont="1" applyFill="1" applyBorder="1" applyAlignment="1">
      <alignment horizontal="center"/>
    </xf>
    <xf numFmtId="44" fontId="7" fillId="2" borderId="19" xfId="0" applyNumberFormat="1" applyFont="1" applyFill="1" applyBorder="1"/>
    <xf numFmtId="0" fontId="3" fillId="3" borderId="6" xfId="0" applyFont="1" applyFill="1" applyBorder="1" applyAlignment="1"/>
    <xf numFmtId="0" fontId="3" fillId="3" borderId="7" xfId="0" applyFont="1" applyFill="1" applyBorder="1" applyAlignment="1"/>
    <xf numFmtId="44" fontId="3" fillId="3" borderId="7" xfId="0" applyNumberFormat="1" applyFont="1" applyFill="1" applyBorder="1" applyAlignment="1"/>
    <xf numFmtId="44" fontId="3" fillId="3" borderId="13" xfId="0" applyNumberFormat="1" applyFont="1" applyFill="1" applyBorder="1" applyAlignment="1"/>
    <xf numFmtId="0" fontId="6" fillId="3" borderId="6" xfId="0" applyFont="1" applyFill="1" applyBorder="1" applyAlignment="1">
      <alignment horizontal="right"/>
    </xf>
    <xf numFmtId="0" fontId="6" fillId="3" borderId="7" xfId="0" applyFont="1" applyFill="1" applyBorder="1" applyAlignment="1">
      <alignment horizontal="right"/>
    </xf>
    <xf numFmtId="44" fontId="2" fillId="3" borderId="13" xfId="0" applyNumberFormat="1" applyFont="1" applyFill="1" applyBorder="1" applyAlignment="1"/>
    <xf numFmtId="0" fontId="3" fillId="7" borderId="6" xfId="0" applyFont="1" applyFill="1" applyBorder="1" applyAlignment="1">
      <alignment horizontal="center"/>
    </xf>
    <xf numFmtId="0" fontId="3" fillId="7" borderId="7" xfId="0" applyFont="1" applyFill="1" applyBorder="1" applyAlignment="1">
      <alignment horizontal="center"/>
    </xf>
    <xf numFmtId="0" fontId="3" fillId="7" borderId="13" xfId="0" applyFont="1" applyFill="1" applyBorder="1" applyAlignment="1">
      <alignment horizontal="center"/>
    </xf>
    <xf numFmtId="0" fontId="7" fillId="5" borderId="6" xfId="0" applyFont="1" applyFill="1" applyBorder="1" applyAlignment="1">
      <alignment horizontal="center"/>
    </xf>
    <xf numFmtId="0" fontId="7" fillId="5" borderId="7" xfId="0" applyFont="1" applyFill="1" applyBorder="1" applyAlignment="1">
      <alignment horizontal="center"/>
    </xf>
    <xf numFmtId="0" fontId="7" fillId="5" borderId="13" xfId="0" applyFont="1" applyFill="1" applyBorder="1" applyAlignment="1">
      <alignment horizontal="center"/>
    </xf>
    <xf numFmtId="0" fontId="7" fillId="6" borderId="4" xfId="0" applyFont="1" applyFill="1" applyBorder="1" applyAlignment="1">
      <alignment horizontal="left"/>
    </xf>
    <xf numFmtId="0" fontId="9" fillId="6" borderId="0" xfId="0" applyFont="1" applyFill="1" applyBorder="1" applyAlignment="1">
      <alignment horizontal="left"/>
    </xf>
    <xf numFmtId="0" fontId="9" fillId="6" borderId="5" xfId="0" applyFont="1" applyFill="1" applyBorder="1" applyAlignment="1">
      <alignment horizontal="left"/>
    </xf>
    <xf numFmtId="44" fontId="6" fillId="3" borderId="8" xfId="0" applyNumberFormat="1" applyFont="1" applyFill="1" applyBorder="1" applyAlignment="1">
      <alignment horizontal="center" wrapText="1"/>
    </xf>
    <xf numFmtId="0" fontId="6" fillId="5" borderId="6" xfId="0" applyFont="1" applyFill="1" applyBorder="1" applyAlignment="1">
      <alignment horizontal="left"/>
    </xf>
    <xf numFmtId="0" fontId="6" fillId="5" borderId="7" xfId="0" applyFont="1" applyFill="1" applyBorder="1" applyAlignment="1">
      <alignment horizontal="left"/>
    </xf>
    <xf numFmtId="0" fontId="6" fillId="5" borderId="13" xfId="0" applyFont="1" applyFill="1" applyBorder="1" applyAlignment="1">
      <alignment horizontal="left"/>
    </xf>
    <xf numFmtId="0" fontId="6" fillId="0" borderId="4" xfId="0" applyFont="1" applyFill="1" applyBorder="1" applyAlignment="1">
      <alignment wrapText="1"/>
    </xf>
    <xf numFmtId="0" fontId="3" fillId="0" borderId="0" xfId="0" applyFont="1" applyFill="1" applyBorder="1" applyAlignment="1"/>
    <xf numFmtId="44" fontId="3" fillId="0" borderId="19" xfId="0" applyNumberFormat="1" applyFont="1" applyFill="1" applyBorder="1" applyAlignment="1">
      <alignment horizontal="center"/>
    </xf>
    <xf numFmtId="44" fontId="3" fillId="0" borderId="9" xfId="0" applyNumberFormat="1" applyFont="1" applyBorder="1"/>
    <xf numFmtId="0" fontId="6" fillId="7" borderId="6" xfId="0" applyFont="1" applyFill="1" applyBorder="1" applyAlignment="1">
      <alignment horizontal="center" wrapText="1"/>
    </xf>
    <xf numFmtId="0" fontId="6" fillId="0" borderId="6" xfId="0" applyFont="1" applyFill="1" applyBorder="1" applyAlignment="1">
      <alignment horizontal="left" wrapText="1"/>
    </xf>
    <xf numFmtId="0" fontId="6" fillId="0" borderId="13" xfId="0" applyFont="1" applyFill="1" applyBorder="1" applyAlignment="1">
      <alignment horizontal="left" wrapText="1"/>
    </xf>
    <xf numFmtId="44" fontId="3" fillId="0" borderId="8" xfId="0" applyNumberFormat="1" applyFont="1" applyFill="1" applyBorder="1" applyAlignment="1">
      <alignment horizontal="center"/>
    </xf>
    <xf numFmtId="44" fontId="3" fillId="0" borderId="8" xfId="0" applyNumberFormat="1" applyFont="1" applyBorder="1"/>
    <xf numFmtId="0" fontId="6" fillId="8" borderId="24" xfId="0" applyFont="1" applyFill="1" applyBorder="1" applyAlignment="1">
      <alignment wrapText="1"/>
    </xf>
    <xf numFmtId="0" fontId="3" fillId="8" borderId="25" xfId="0" applyFont="1" applyFill="1" applyBorder="1" applyAlignment="1"/>
    <xf numFmtId="44" fontId="3" fillId="8" borderId="0" xfId="0" applyNumberFormat="1" applyFont="1" applyFill="1" applyBorder="1" applyAlignment="1">
      <alignment horizontal="center"/>
    </xf>
    <xf numFmtId="44" fontId="3" fillId="8" borderId="26" xfId="0" applyNumberFormat="1" applyFont="1" applyFill="1" applyBorder="1"/>
    <xf numFmtId="0" fontId="6" fillId="0" borderId="6" xfId="0" applyFont="1" applyFill="1" applyBorder="1" applyAlignment="1">
      <alignment wrapText="1"/>
    </xf>
    <xf numFmtId="0" fontId="0" fillId="0" borderId="7" xfId="0" applyBorder="1" applyAlignment="1"/>
    <xf numFmtId="0" fontId="3" fillId="7" borderId="6" xfId="0" applyFont="1" applyFill="1" applyBorder="1" applyAlignment="1">
      <alignment horizontal="center" wrapText="1"/>
    </xf>
    <xf numFmtId="0" fontId="3" fillId="7" borderId="7" xfId="0" applyFont="1" applyFill="1" applyBorder="1" applyAlignment="1">
      <alignment horizontal="center" wrapText="1"/>
    </xf>
    <xf numFmtId="0" fontId="3" fillId="7" borderId="25" xfId="0" applyFont="1" applyFill="1" applyBorder="1" applyAlignment="1">
      <alignment horizontal="center" wrapText="1"/>
    </xf>
    <xf numFmtId="0" fontId="3" fillId="7" borderId="13" xfId="0" applyFont="1" applyFill="1" applyBorder="1" applyAlignment="1">
      <alignment horizontal="center" wrapText="1"/>
    </xf>
    <xf numFmtId="0" fontId="3" fillId="0" borderId="7" xfId="0" applyFont="1" applyFill="1" applyBorder="1" applyAlignment="1">
      <alignment horizontal="left" wrapText="1"/>
    </xf>
    <xf numFmtId="0" fontId="3" fillId="7" borderId="6" xfId="0" applyFont="1" applyFill="1" applyBorder="1" applyAlignment="1">
      <alignment wrapText="1"/>
    </xf>
    <xf numFmtId="42" fontId="3" fillId="7" borderId="7" xfId="0" applyNumberFormat="1" applyFont="1" applyFill="1" applyBorder="1" applyAlignment="1">
      <alignment horizontal="center"/>
    </xf>
    <xf numFmtId="42" fontId="3" fillId="7" borderId="13" xfId="0" applyNumberFormat="1" applyFont="1" applyFill="1" applyBorder="1" applyAlignment="1">
      <alignment horizontal="center"/>
    </xf>
    <xf numFmtId="44" fontId="3" fillId="0" borderId="23" xfId="0" applyNumberFormat="1" applyFont="1" applyFill="1" applyBorder="1" applyAlignment="1">
      <alignment horizontal="center"/>
    </xf>
    <xf numFmtId="0" fontId="3" fillId="0" borderId="0" xfId="0" applyFont="1" applyFill="1"/>
    <xf numFmtId="0" fontId="6" fillId="0" borderId="7" xfId="0" applyFont="1" applyFill="1" applyBorder="1" applyAlignment="1">
      <alignment horizontal="left" wrapText="1"/>
    </xf>
    <xf numFmtId="44" fontId="3" fillId="0" borderId="8" xfId="0" applyNumberFormat="1" applyFont="1" applyFill="1" applyBorder="1"/>
    <xf numFmtId="42" fontId="3" fillId="7" borderId="7" xfId="0" applyNumberFormat="1" applyFont="1" applyFill="1" applyBorder="1" applyAlignment="1">
      <alignment horizontal="center"/>
    </xf>
    <xf numFmtId="44" fontId="3" fillId="7" borderId="7" xfId="0" applyNumberFormat="1" applyFont="1" applyFill="1" applyBorder="1" applyAlignment="1">
      <alignment horizontal="center"/>
    </xf>
    <xf numFmtId="42" fontId="3" fillId="7" borderId="13" xfId="0" applyNumberFormat="1" applyFont="1" applyFill="1" applyBorder="1" applyAlignment="1">
      <alignment horizontal="center"/>
    </xf>
    <xf numFmtId="0" fontId="6" fillId="0" borderId="7" xfId="0" applyFont="1" applyFill="1" applyBorder="1" applyAlignment="1">
      <alignment wrapText="1"/>
    </xf>
    <xf numFmtId="0" fontId="3" fillId="7" borderId="2" xfId="0" applyFont="1" applyFill="1" applyBorder="1" applyAlignment="1">
      <alignment horizontal="center" wrapText="1"/>
    </xf>
    <xf numFmtId="0" fontId="3" fillId="0" borderId="7" xfId="0" applyFont="1" applyFill="1" applyBorder="1" applyAlignment="1"/>
    <xf numFmtId="0" fontId="4" fillId="3" borderId="27" xfId="0" applyFont="1" applyFill="1" applyBorder="1" applyAlignment="1">
      <alignment horizontal="right" wrapText="1"/>
    </xf>
    <xf numFmtId="0" fontId="5" fillId="0" borderId="28" xfId="0" applyFont="1" applyBorder="1" applyAlignment="1">
      <alignment horizontal="right"/>
    </xf>
    <xf numFmtId="44" fontId="4" fillId="3" borderId="29" xfId="0" applyNumberFormat="1" applyFont="1" applyFill="1" applyBorder="1" applyAlignment="1">
      <alignment horizontal="right"/>
    </xf>
    <xf numFmtId="44" fontId="5" fillId="0" borderId="29" xfId="0" applyNumberFormat="1" applyFont="1" applyFill="1" applyBorder="1"/>
    <xf numFmtId="0" fontId="5" fillId="0" borderId="0" xfId="0" applyFont="1"/>
    <xf numFmtId="0" fontId="7" fillId="10" borderId="33" xfId="0" applyFont="1" applyFill="1" applyBorder="1" applyAlignment="1">
      <alignment horizontal="left" wrapText="1"/>
    </xf>
    <xf numFmtId="0" fontId="7" fillId="10" borderId="34" xfId="0" applyFont="1" applyFill="1" applyBorder="1" applyAlignment="1">
      <alignment horizontal="left" wrapText="1"/>
    </xf>
    <xf numFmtId="0" fontId="7" fillId="10" borderId="35" xfId="0" applyFont="1" applyFill="1" applyBorder="1" applyAlignment="1">
      <alignment horizontal="left" wrapText="1"/>
    </xf>
    <xf numFmtId="44" fontId="7" fillId="10" borderId="36" xfId="0" applyNumberFormat="1" applyFont="1" applyFill="1" applyBorder="1"/>
    <xf numFmtId="0" fontId="7" fillId="11" borderId="6" xfId="0" applyFont="1" applyFill="1" applyBorder="1" applyAlignment="1">
      <alignment horizontal="center"/>
    </xf>
    <xf numFmtId="0" fontId="7" fillId="11" borderId="7" xfId="0" applyFont="1" applyFill="1" applyBorder="1" applyAlignment="1">
      <alignment horizontal="center"/>
    </xf>
    <xf numFmtId="0" fontId="7" fillId="11" borderId="13" xfId="0" applyFont="1" applyFill="1" applyBorder="1" applyAlignment="1">
      <alignment horizontal="center"/>
    </xf>
    <xf numFmtId="0" fontId="6" fillId="0" borderId="24" xfId="0" applyFont="1" applyFill="1" applyBorder="1" applyAlignment="1">
      <alignment wrapText="1"/>
    </xf>
    <xf numFmtId="0" fontId="3" fillId="0" borderId="25" xfId="0" applyFont="1" applyFill="1" applyBorder="1" applyAlignment="1"/>
    <xf numFmtId="0" fontId="6" fillId="7" borderId="6" xfId="0" applyFont="1" applyFill="1" applyBorder="1" applyAlignment="1">
      <alignment wrapText="1"/>
    </xf>
    <xf numFmtId="0" fontId="6" fillId="7" borderId="7" xfId="0" applyFont="1" applyFill="1" applyBorder="1" applyAlignment="1">
      <alignment wrapText="1"/>
    </xf>
    <xf numFmtId="44" fontId="6" fillId="7" borderId="7" xfId="0" applyNumberFormat="1" applyFont="1" applyFill="1" applyBorder="1" applyAlignment="1">
      <alignment wrapText="1"/>
    </xf>
    <xf numFmtId="44" fontId="3" fillId="7" borderId="8" xfId="0" applyNumberFormat="1" applyFont="1" applyFill="1" applyBorder="1"/>
    <xf numFmtId="44" fontId="3" fillId="0" borderId="8" xfId="1" applyNumberFormat="1" applyFont="1" applyFill="1" applyBorder="1" applyAlignment="1">
      <alignment horizontal="right" wrapText="1"/>
    </xf>
    <xf numFmtId="44" fontId="3" fillId="0" borderId="8" xfId="1" applyFont="1" applyFill="1" applyBorder="1"/>
    <xf numFmtId="44" fontId="3" fillId="0" borderId="13" xfId="1" applyFont="1" applyFill="1" applyBorder="1"/>
    <xf numFmtId="0" fontId="6" fillId="7" borderId="7" xfId="0" applyFont="1" applyFill="1" applyBorder="1" applyAlignment="1">
      <alignment horizontal="center" wrapText="1"/>
    </xf>
    <xf numFmtId="0" fontId="6" fillId="7" borderId="6" xfId="0" applyFont="1" applyFill="1" applyBorder="1" applyAlignment="1">
      <alignment horizontal="center" wrapText="1"/>
    </xf>
    <xf numFmtId="0" fontId="6" fillId="7" borderId="7" xfId="0" applyFont="1" applyFill="1" applyBorder="1" applyAlignment="1">
      <alignment horizontal="center" wrapText="1"/>
    </xf>
    <xf numFmtId="44" fontId="6" fillId="7" borderId="7" xfId="0" applyNumberFormat="1" applyFont="1" applyFill="1" applyBorder="1" applyAlignment="1">
      <alignment horizontal="center" wrapText="1"/>
    </xf>
    <xf numFmtId="0" fontId="6" fillId="0" borderId="13" xfId="0" applyFont="1" applyFill="1" applyBorder="1" applyAlignment="1">
      <alignment wrapText="1"/>
    </xf>
    <xf numFmtId="44" fontId="3" fillId="0" borderId="8" xfId="1" applyFont="1" applyFill="1" applyBorder="1" applyAlignment="1">
      <alignment horizontal="center" wrapText="1"/>
    </xf>
    <xf numFmtId="0" fontId="6" fillId="7" borderId="13" xfId="0" applyFont="1" applyFill="1" applyBorder="1" applyAlignment="1">
      <alignment horizontal="center" wrapText="1"/>
    </xf>
    <xf numFmtId="44" fontId="3" fillId="0" borderId="8" xfId="0" applyNumberFormat="1" applyFont="1" applyFill="1" applyBorder="1" applyAlignment="1">
      <alignment horizontal="center" wrapText="1"/>
    </xf>
    <xf numFmtId="44" fontId="6" fillId="0" borderId="8" xfId="0" applyNumberFormat="1" applyFont="1" applyFill="1" applyBorder="1"/>
    <xf numFmtId="44" fontId="6" fillId="7" borderId="13" xfId="0" applyNumberFormat="1" applyFont="1" applyFill="1" applyBorder="1" applyAlignment="1">
      <alignment wrapText="1"/>
    </xf>
    <xf numFmtId="0" fontId="6" fillId="7" borderId="13" xfId="0" applyFont="1" applyFill="1" applyBorder="1" applyAlignment="1">
      <alignment horizontal="center" wrapText="1"/>
    </xf>
    <xf numFmtId="0" fontId="6" fillId="0" borderId="37" xfId="0" applyFont="1" applyFill="1" applyBorder="1" applyAlignment="1">
      <alignment wrapText="1"/>
    </xf>
    <xf numFmtId="0" fontId="3" fillId="0" borderId="38" xfId="0" applyFont="1" applyFill="1" applyBorder="1" applyAlignment="1"/>
    <xf numFmtId="0" fontId="0" fillId="0" borderId="7" xfId="0" applyBorder="1" applyAlignment="1">
      <alignment horizontal="left"/>
    </xf>
    <xf numFmtId="44" fontId="3" fillId="0" borderId="6" xfId="0" applyNumberFormat="1" applyFont="1" applyFill="1" applyBorder="1" applyAlignment="1">
      <alignment horizontal="center"/>
    </xf>
    <xf numFmtId="0" fontId="4" fillId="9" borderId="6" xfId="0" applyFont="1" applyFill="1" applyBorder="1" applyAlignment="1">
      <alignment horizontal="right" wrapText="1"/>
    </xf>
    <xf numFmtId="0" fontId="4" fillId="9" borderId="7" xfId="0" applyFont="1" applyFill="1" applyBorder="1" applyAlignment="1">
      <alignment wrapText="1"/>
    </xf>
    <xf numFmtId="44" fontId="4" fillId="9" borderId="8" xfId="0" applyNumberFormat="1" applyFont="1" applyFill="1" applyBorder="1" applyAlignment="1">
      <alignment wrapText="1"/>
    </xf>
    <xf numFmtId="44" fontId="3" fillId="9" borderId="13" xfId="0" applyNumberFormat="1" applyFont="1" applyFill="1" applyBorder="1"/>
    <xf numFmtId="0" fontId="2" fillId="11" borderId="6" xfId="0" applyFont="1" applyFill="1" applyBorder="1" applyAlignment="1">
      <alignment horizontal="center" wrapText="1"/>
    </xf>
    <xf numFmtId="0" fontId="2" fillId="11" borderId="7" xfId="0" applyFont="1" applyFill="1" applyBorder="1" applyAlignment="1">
      <alignment horizontal="center" wrapText="1"/>
    </xf>
    <xf numFmtId="0" fontId="2" fillId="11" borderId="13" xfId="0" applyFont="1" applyFill="1" applyBorder="1" applyAlignment="1">
      <alignment horizontal="center" wrapText="1"/>
    </xf>
    <xf numFmtId="0" fontId="6" fillId="0" borderId="24" xfId="0" applyFont="1" applyFill="1" applyBorder="1" applyAlignment="1">
      <alignment horizontal="left" wrapText="1"/>
    </xf>
    <xf numFmtId="0" fontId="6" fillId="0" borderId="25" xfId="0" applyFont="1" applyFill="1" applyBorder="1" applyAlignment="1">
      <alignment horizontal="left" wrapText="1"/>
    </xf>
    <xf numFmtId="44" fontId="3" fillId="0" borderId="8" xfId="1" applyNumberFormat="1" applyFont="1" applyFill="1" applyBorder="1" applyAlignment="1">
      <alignment horizontal="center" wrapText="1"/>
    </xf>
    <xf numFmtId="44" fontId="3" fillId="0" borderId="8" xfId="0" applyNumberFormat="1" applyFont="1" applyFill="1" applyBorder="1" applyAlignment="1">
      <alignment horizontal="right" wrapText="1"/>
    </xf>
    <xf numFmtId="0" fontId="6" fillId="0" borderId="1" xfId="0" applyFont="1" applyFill="1" applyBorder="1" applyAlignment="1">
      <alignment horizontal="left" wrapText="1"/>
    </xf>
    <xf numFmtId="0" fontId="6" fillId="0" borderId="2" xfId="0" applyFont="1" applyFill="1" applyBorder="1" applyAlignment="1">
      <alignment horizontal="left" wrapText="1"/>
    </xf>
    <xf numFmtId="44" fontId="3" fillId="0" borderId="19" xfId="1" applyNumberFormat="1" applyFont="1" applyFill="1" applyBorder="1" applyAlignment="1">
      <alignment horizontal="center" wrapText="1"/>
    </xf>
    <xf numFmtId="44" fontId="6" fillId="0" borderId="19" xfId="0" applyNumberFormat="1" applyFont="1" applyFill="1" applyBorder="1" applyAlignment="1">
      <alignment wrapText="1"/>
    </xf>
    <xf numFmtId="0" fontId="4" fillId="3" borderId="30" xfId="0" applyFont="1" applyFill="1" applyBorder="1" applyAlignment="1">
      <alignment horizontal="right" wrapText="1"/>
    </xf>
    <xf numFmtId="0" fontId="5" fillId="0" borderId="39" xfId="0" applyFont="1" applyBorder="1" applyAlignment="1">
      <alignment horizontal="right" wrapText="1"/>
    </xf>
    <xf numFmtId="44" fontId="3" fillId="9" borderId="9" xfId="1" applyNumberFormat="1" applyFont="1" applyFill="1" applyBorder="1" applyAlignment="1">
      <alignment horizontal="center" wrapText="1"/>
    </xf>
    <xf numFmtId="44" fontId="7" fillId="0" borderId="5" xfId="0" applyNumberFormat="1" applyFont="1" applyFill="1" applyBorder="1"/>
    <xf numFmtId="44" fontId="2" fillId="0" borderId="40" xfId="0" applyNumberFormat="1" applyFont="1" applyFill="1" applyBorder="1"/>
    <xf numFmtId="0" fontId="2" fillId="0" borderId="24" xfId="0" applyFont="1" applyBorder="1" applyAlignment="1">
      <alignment horizontal="right" wrapText="1"/>
    </xf>
    <xf numFmtId="0" fontId="2" fillId="0" borderId="25" xfId="0" applyFont="1" applyBorder="1" applyAlignment="1">
      <alignment horizontal="right" wrapText="1"/>
    </xf>
    <xf numFmtId="44" fontId="2" fillId="0" borderId="14" xfId="0" applyNumberFormat="1" applyFont="1" applyBorder="1" applyAlignment="1">
      <alignment wrapText="1"/>
    </xf>
    <xf numFmtId="44" fontId="3" fillId="0" borderId="0" xfId="0" applyNumberFormat="1" applyFont="1"/>
    <xf numFmtId="44" fontId="5" fillId="12" borderId="12" xfId="0" applyNumberFormat="1" applyFont="1" applyFill="1" applyBorder="1" applyAlignment="1">
      <alignment horizontal="left"/>
    </xf>
    <xf numFmtId="0" fontId="5" fillId="12" borderId="10" xfId="0" applyFont="1" applyFill="1" applyBorder="1" applyAlignment="1">
      <alignment horizontal="left" wrapText="1"/>
    </xf>
    <xf numFmtId="0" fontId="5" fillId="12" borderId="11" xfId="0" applyFont="1" applyFill="1" applyBorder="1" applyAlignment="1">
      <alignment horizontal="left" wrapText="1"/>
    </xf>
    <xf numFmtId="44" fontId="6" fillId="7" borderId="13" xfId="1" applyFont="1" applyFill="1" applyBorder="1" applyAlignment="1">
      <alignment horizontal="center" wrapText="1"/>
    </xf>
    <xf numFmtId="0" fontId="6" fillId="13" borderId="6" xfId="0" applyFont="1" applyFill="1" applyBorder="1" applyAlignment="1">
      <alignment horizontal="center" wrapText="1"/>
    </xf>
    <xf numFmtId="0" fontId="6" fillId="13" borderId="20" xfId="0" applyFont="1" applyFill="1" applyBorder="1" applyAlignment="1">
      <alignment horizontal="center" wrapText="1"/>
    </xf>
    <xf numFmtId="44" fontId="3" fillId="13" borderId="21" xfId="0" applyNumberFormat="1" applyFont="1" applyFill="1" applyBorder="1" applyAlignment="1">
      <alignment horizontal="center"/>
    </xf>
    <xf numFmtId="44" fontId="3" fillId="13" borderId="22" xfId="0" applyNumberFormat="1" applyFont="1" applyFill="1" applyBorder="1"/>
    <xf numFmtId="0" fontId="6" fillId="13" borderId="6" xfId="0" applyFont="1" applyFill="1" applyBorder="1" applyAlignment="1">
      <alignment horizontal="left" wrapText="1"/>
    </xf>
    <xf numFmtId="0" fontId="6" fillId="13" borderId="7" xfId="0" applyFont="1" applyFill="1" applyBorder="1" applyAlignment="1">
      <alignment horizontal="left" wrapText="1"/>
    </xf>
    <xf numFmtId="44" fontId="3" fillId="13" borderId="7" xfId="1" applyNumberFormat="1" applyFont="1" applyFill="1" applyBorder="1" applyAlignment="1">
      <alignment horizontal="right" wrapText="1"/>
    </xf>
    <xf numFmtId="44" fontId="6" fillId="13" borderId="13" xfId="1" applyFont="1" applyFill="1" applyBorder="1"/>
    <xf numFmtId="0" fontId="6" fillId="13" borderId="7" xfId="0" applyFont="1" applyFill="1" applyBorder="1" applyAlignment="1">
      <alignment horizontal="center" wrapText="1"/>
    </xf>
    <xf numFmtId="44" fontId="3" fillId="13" borderId="7" xfId="1" applyNumberFormat="1" applyFont="1" applyFill="1" applyBorder="1" applyAlignment="1">
      <alignment horizontal="center" wrapText="1"/>
    </xf>
    <xf numFmtId="44" fontId="3" fillId="13" borderId="13" xfId="0" applyNumberFormat="1" applyFont="1" applyFill="1" applyBorder="1"/>
    <xf numFmtId="44" fontId="2" fillId="14" borderId="14" xfId="0" applyNumberFormat="1" applyFont="1" applyFill="1" applyBorder="1" applyAlignment="1"/>
    <xf numFmtId="0" fontId="6" fillId="0" borderId="16" xfId="0" applyFont="1" applyBorder="1" applyAlignment="1"/>
    <xf numFmtId="0" fontId="4" fillId="15" borderId="31" xfId="0" applyFont="1" applyFill="1" applyBorder="1" applyAlignment="1">
      <alignment horizontal="right" wrapText="1"/>
    </xf>
    <xf numFmtId="0" fontId="4" fillId="15" borderId="32" xfId="0" applyFont="1" applyFill="1" applyBorder="1" applyAlignment="1">
      <alignment horizontal="right" wrapText="1"/>
    </xf>
    <xf numFmtId="44" fontId="5" fillId="15" borderId="29" xfId="0" applyNumberFormat="1" applyFont="1" applyFill="1" applyBorder="1"/>
  </cellXfs>
  <cellStyles count="2">
    <cellStyle name="Currency" xfId="1" builtinId="4"/>
    <cellStyle name="Normal" xfId="0" builtinId="0"/>
  </cellStyles>
  <dxfs count="0"/>
  <tableStyles count="0" defaultTableStyle="TableStyleMedium9" defaultPivotStyle="PivotStyleLight16"/>
  <colors>
    <mruColors>
      <color rgb="FFF3FBA5"/>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D75"/>
  <sheetViews>
    <sheetView tabSelected="1" workbookViewId="0">
      <selection activeCell="D13" sqref="D13"/>
    </sheetView>
  </sheetViews>
  <sheetFormatPr defaultRowHeight="12"/>
  <cols>
    <col min="1" max="1" width="48.85546875" style="4" customWidth="1"/>
    <col min="2" max="2" width="2.85546875" style="4" customWidth="1"/>
    <col min="3" max="3" width="19.28515625" style="143" customWidth="1"/>
    <col min="4" max="4" width="26.7109375" style="143" customWidth="1"/>
    <col min="5" max="16384" width="9.140625" style="4"/>
  </cols>
  <sheetData>
    <row r="1" spans="1:4" ht="12.75" customHeight="1">
      <c r="A1" s="1" t="s">
        <v>0</v>
      </c>
      <c r="B1" s="2"/>
      <c r="C1" s="2"/>
      <c r="D1" s="3"/>
    </row>
    <row r="2" spans="1:4" ht="13.5" customHeight="1" thickBot="1">
      <c r="A2" s="5"/>
      <c r="B2" s="6"/>
      <c r="C2" s="6"/>
      <c r="D2" s="7"/>
    </row>
    <row r="3" spans="1:4" ht="13.5" customHeight="1" thickBot="1">
      <c r="A3" s="8" t="s">
        <v>1</v>
      </c>
      <c r="B3" s="9"/>
      <c r="C3" s="9"/>
      <c r="D3" s="10" t="s">
        <v>2</v>
      </c>
    </row>
    <row r="4" spans="1:4" ht="18.75" customHeight="1">
      <c r="A4" s="11" t="s">
        <v>3</v>
      </c>
      <c r="B4" s="12"/>
      <c r="C4" s="12"/>
      <c r="D4" s="13">
        <v>425000</v>
      </c>
    </row>
    <row r="5" spans="1:4" ht="18.75" customHeight="1">
      <c r="A5" s="14" t="s">
        <v>4</v>
      </c>
      <c r="B5" s="15"/>
      <c r="C5" s="15"/>
      <c r="D5" s="16">
        <v>2200</v>
      </c>
    </row>
    <row r="6" spans="1:4" ht="17.25" customHeight="1">
      <c r="A6" s="14" t="s">
        <v>5</v>
      </c>
      <c r="B6" s="15"/>
      <c r="C6" s="15"/>
      <c r="D6" s="17">
        <v>2500</v>
      </c>
    </row>
    <row r="7" spans="1:4" ht="26.25" customHeight="1" thickBot="1">
      <c r="A7" s="145" t="s">
        <v>6</v>
      </c>
      <c r="B7" s="146"/>
      <c r="C7" s="146"/>
      <c r="D7" s="144">
        <v>112197.92</v>
      </c>
    </row>
    <row r="8" spans="1:4" ht="23.25" customHeight="1" thickBot="1">
      <c r="A8" s="18" t="s">
        <v>7</v>
      </c>
      <c r="B8" s="19"/>
      <c r="C8" s="19"/>
      <c r="D8" s="20">
        <f>SUM(D4:D7)</f>
        <v>541897.92000000004</v>
      </c>
    </row>
    <row r="9" spans="1:4" ht="69" customHeight="1" thickBot="1">
      <c r="A9" s="21"/>
      <c r="B9" s="22"/>
      <c r="C9" s="23" t="s">
        <v>8</v>
      </c>
      <c r="D9" s="24" t="s">
        <v>9</v>
      </c>
    </row>
    <row r="10" spans="1:4" ht="13.5" customHeight="1" thickBot="1">
      <c r="A10" s="25" t="s">
        <v>10</v>
      </c>
      <c r="B10" s="160" t="s">
        <v>11</v>
      </c>
      <c r="C10" s="160"/>
      <c r="D10" s="26"/>
    </row>
    <row r="11" spans="1:4" ht="22.5" customHeight="1" thickBot="1">
      <c r="A11" s="27" t="s">
        <v>12</v>
      </c>
      <c r="B11" s="28"/>
      <c r="C11" s="29">
        <v>85940</v>
      </c>
      <c r="D11" s="30">
        <v>85940</v>
      </c>
    </row>
    <row r="12" spans="1:4" ht="20.25" customHeight="1" thickBot="1">
      <c r="A12" s="31" t="s">
        <v>51</v>
      </c>
      <c r="B12" s="32"/>
      <c r="C12" s="33"/>
      <c r="D12" s="34"/>
    </row>
    <row r="13" spans="1:4" ht="28.5" customHeight="1" thickBot="1">
      <c r="A13" s="35" t="s">
        <v>13</v>
      </c>
      <c r="B13" s="36"/>
      <c r="C13" s="36"/>
      <c r="D13" s="37">
        <f>SUM(D8-D11)</f>
        <v>455957.92000000004</v>
      </c>
    </row>
    <row r="14" spans="1:4" ht="13.5" customHeight="1" thickBot="1">
      <c r="A14" s="38"/>
      <c r="B14" s="39"/>
      <c r="C14" s="39"/>
      <c r="D14" s="40"/>
    </row>
    <row r="15" spans="1:4" ht="23.25" customHeight="1" thickBot="1">
      <c r="A15" s="41" t="s">
        <v>14</v>
      </c>
      <c r="B15" s="42"/>
      <c r="C15" s="42"/>
      <c r="D15" s="43"/>
    </row>
    <row r="16" spans="1:4" ht="31.5" customHeight="1" thickBot="1">
      <c r="A16" s="44" t="s">
        <v>15</v>
      </c>
      <c r="B16" s="45"/>
      <c r="C16" s="46"/>
      <c r="D16" s="47" t="s">
        <v>9</v>
      </c>
    </row>
    <row r="17" spans="1:4" ht="18.75" customHeight="1" thickBot="1">
      <c r="A17" s="48" t="s">
        <v>16</v>
      </c>
      <c r="B17" s="49"/>
      <c r="C17" s="49"/>
      <c r="D17" s="50"/>
    </row>
    <row r="18" spans="1:4" ht="39" customHeight="1" thickBot="1">
      <c r="A18" s="51" t="s">
        <v>17</v>
      </c>
      <c r="B18" s="52"/>
      <c r="C18" s="53">
        <v>41298</v>
      </c>
      <c r="D18" s="54">
        <v>38608</v>
      </c>
    </row>
    <row r="19" spans="1:4" s="75" customFormat="1" ht="14.25" customHeight="1" thickBot="1">
      <c r="A19" s="148"/>
      <c r="B19" s="149"/>
      <c r="C19" s="150"/>
      <c r="D19" s="151"/>
    </row>
    <row r="20" spans="1:4" ht="71.25" customHeight="1" thickBot="1">
      <c r="A20" s="56" t="s">
        <v>18</v>
      </c>
      <c r="B20" s="57"/>
      <c r="C20" s="58">
        <v>9500</v>
      </c>
      <c r="D20" s="59">
        <v>0</v>
      </c>
    </row>
    <row r="21" spans="1:4" ht="13.5" customHeight="1" thickBot="1">
      <c r="A21" s="60"/>
      <c r="B21" s="61"/>
      <c r="C21" s="62"/>
      <c r="D21" s="63"/>
    </row>
    <row r="22" spans="1:4" ht="63.75" customHeight="1" thickBot="1">
      <c r="A22" s="64" t="s">
        <v>19</v>
      </c>
      <c r="B22" s="65"/>
      <c r="C22" s="58">
        <v>14987</v>
      </c>
      <c r="D22" s="59">
        <v>0</v>
      </c>
    </row>
    <row r="23" spans="1:4" ht="13.5" customHeight="1" thickBot="1">
      <c r="A23" s="66"/>
      <c r="B23" s="67"/>
      <c r="C23" s="68"/>
      <c r="D23" s="69"/>
    </row>
    <row r="24" spans="1:4" ht="125.25" customHeight="1" thickBot="1">
      <c r="A24" s="56" t="s">
        <v>20</v>
      </c>
      <c r="B24" s="70"/>
      <c r="C24" s="53">
        <v>7000</v>
      </c>
      <c r="D24" s="59">
        <v>2000</v>
      </c>
    </row>
    <row r="25" spans="1:4" ht="12.75" customHeight="1" thickBot="1">
      <c r="A25" s="71"/>
      <c r="B25" s="72"/>
      <c r="C25" s="72"/>
      <c r="D25" s="73"/>
    </row>
    <row r="26" spans="1:4" ht="51.75" customHeight="1" thickBot="1">
      <c r="A26" s="56" t="s">
        <v>21</v>
      </c>
      <c r="B26" s="57"/>
      <c r="C26" s="74">
        <v>20000</v>
      </c>
      <c r="D26" s="59">
        <v>5000</v>
      </c>
    </row>
    <row r="27" spans="1:4" s="75" customFormat="1" ht="14.25" customHeight="1" thickBot="1">
      <c r="A27" s="66"/>
      <c r="B27" s="67"/>
      <c r="C27" s="67"/>
      <c r="D27" s="69"/>
    </row>
    <row r="28" spans="1:4" s="75" customFormat="1" ht="91.5" customHeight="1" thickBot="1">
      <c r="A28" s="56" t="s">
        <v>22</v>
      </c>
      <c r="B28" s="76"/>
      <c r="C28" s="58">
        <v>5000</v>
      </c>
      <c r="D28" s="77">
        <v>5000</v>
      </c>
    </row>
    <row r="29" spans="1:4" s="75" customFormat="1" ht="14.25" customHeight="1" thickBot="1">
      <c r="A29" s="66"/>
      <c r="B29" s="67"/>
      <c r="C29" s="67"/>
      <c r="D29" s="69"/>
    </row>
    <row r="30" spans="1:4" s="75" customFormat="1" ht="63.75" customHeight="1" thickBot="1">
      <c r="A30" s="56" t="s">
        <v>23</v>
      </c>
      <c r="B30" s="76"/>
      <c r="C30" s="58">
        <v>1200</v>
      </c>
      <c r="D30" s="77">
        <v>0</v>
      </c>
    </row>
    <row r="31" spans="1:4" ht="13.5" customHeight="1" thickBot="1">
      <c r="A31" s="71"/>
      <c r="B31" s="72"/>
      <c r="C31" s="72"/>
      <c r="D31" s="73"/>
    </row>
    <row r="32" spans="1:4" ht="186.75" customHeight="1" thickBot="1">
      <c r="A32" s="56" t="s">
        <v>24</v>
      </c>
      <c r="B32" s="76"/>
      <c r="C32" s="58">
        <v>20000</v>
      </c>
      <c r="D32" s="77">
        <v>0</v>
      </c>
    </row>
    <row r="33" spans="1:4" ht="13.5" customHeight="1" thickBot="1">
      <c r="A33" s="71"/>
      <c r="B33" s="78"/>
      <c r="C33" s="79"/>
      <c r="D33" s="80"/>
    </row>
    <row r="34" spans="1:4" ht="33" customHeight="1" thickBot="1">
      <c r="A34" s="64" t="s">
        <v>25</v>
      </c>
      <c r="B34" s="81"/>
      <c r="C34" s="58">
        <v>50000</v>
      </c>
      <c r="D34" s="77">
        <v>8000</v>
      </c>
    </row>
    <row r="35" spans="1:4" ht="13.5" customHeight="1" thickBot="1">
      <c r="A35" s="71"/>
      <c r="B35" s="78"/>
      <c r="C35" s="79"/>
      <c r="D35" s="80"/>
    </row>
    <row r="36" spans="1:4" s="75" customFormat="1" ht="87.75" customHeight="1" thickBot="1">
      <c r="A36" s="64" t="s">
        <v>26</v>
      </c>
      <c r="B36" s="81"/>
      <c r="C36" s="58">
        <v>54824</v>
      </c>
      <c r="D36" s="77">
        <v>0</v>
      </c>
    </row>
    <row r="37" spans="1:4" ht="13.5" customHeight="1" thickBot="1">
      <c r="A37" s="66"/>
      <c r="B37" s="67"/>
      <c r="C37" s="82"/>
      <c r="D37" s="69"/>
    </row>
    <row r="38" spans="1:4" s="75" customFormat="1" ht="55.5" customHeight="1" thickBot="1">
      <c r="A38" s="64" t="s">
        <v>27</v>
      </c>
      <c r="B38" s="83"/>
      <c r="C38" s="58">
        <v>21500</v>
      </c>
      <c r="D38" s="77">
        <v>5000</v>
      </c>
    </row>
    <row r="39" spans="1:4" ht="12.75" customHeight="1" thickBot="1">
      <c r="A39" s="66"/>
      <c r="B39" s="67"/>
      <c r="C39" s="68"/>
      <c r="D39" s="69"/>
    </row>
    <row r="40" spans="1:4" s="75" customFormat="1" ht="42.75" customHeight="1" thickBot="1">
      <c r="A40" s="64" t="s">
        <v>28</v>
      </c>
      <c r="B40" s="83"/>
      <c r="C40" s="58">
        <v>12000</v>
      </c>
      <c r="D40" s="77">
        <v>5000</v>
      </c>
    </row>
    <row r="41" spans="1:4" ht="14.25" customHeight="1" thickBot="1">
      <c r="A41" s="66"/>
      <c r="B41" s="67"/>
      <c r="C41" s="67"/>
      <c r="D41" s="69"/>
    </row>
    <row r="42" spans="1:4" s="88" customFormat="1" ht="30" customHeight="1" thickBot="1">
      <c r="A42" s="84" t="s">
        <v>29</v>
      </c>
      <c r="B42" s="85"/>
      <c r="C42" s="86">
        <f>SUM(C18:C40)</f>
        <v>257309</v>
      </c>
      <c r="D42" s="87">
        <f>SUM(D40,,D38,D36,D34,D32,D30,D28,D26,D24,D22,D20,D18,)</f>
        <v>68608</v>
      </c>
    </row>
    <row r="43" spans="1:4" s="88" customFormat="1" ht="30" customHeight="1" thickTop="1" thickBot="1">
      <c r="A43" s="161" t="s">
        <v>30</v>
      </c>
      <c r="B43" s="162"/>
      <c r="C43" s="162"/>
      <c r="D43" s="163">
        <f>SUM(D13-D42)</f>
        <v>387349.92000000004</v>
      </c>
    </row>
    <row r="44" spans="1:4" ht="35.25" customHeight="1" thickTop="1" thickBot="1">
      <c r="A44" s="89" t="s">
        <v>31</v>
      </c>
      <c r="B44" s="90"/>
      <c r="C44" s="91"/>
      <c r="D44" s="92">
        <f>SUM(D43)</f>
        <v>387349.92000000004</v>
      </c>
    </row>
    <row r="45" spans="1:4" ht="21" customHeight="1" thickBot="1">
      <c r="A45" s="93" t="s">
        <v>32</v>
      </c>
      <c r="B45" s="94"/>
      <c r="C45" s="94"/>
      <c r="D45" s="95"/>
    </row>
    <row r="46" spans="1:4" s="75" customFormat="1" ht="41.25" customHeight="1" thickBot="1">
      <c r="A46" s="96" t="s">
        <v>33</v>
      </c>
      <c r="B46" s="97"/>
      <c r="C46" s="58">
        <v>88900</v>
      </c>
      <c r="D46" s="77">
        <v>44000</v>
      </c>
    </row>
    <row r="47" spans="1:4" s="75" customFormat="1" ht="12.75" customHeight="1" thickBot="1">
      <c r="A47" s="98"/>
      <c r="B47" s="99"/>
      <c r="C47" s="100"/>
      <c r="D47" s="101"/>
    </row>
    <row r="48" spans="1:4" s="75" customFormat="1" ht="57" customHeight="1" thickBot="1">
      <c r="A48" s="56" t="s">
        <v>34</v>
      </c>
      <c r="B48" s="76"/>
      <c r="C48" s="102">
        <v>70000</v>
      </c>
      <c r="D48" s="103">
        <v>50000</v>
      </c>
    </row>
    <row r="49" spans="1:4" s="75" customFormat="1" ht="17.25" customHeight="1" thickBot="1">
      <c r="A49" s="152"/>
      <c r="B49" s="153"/>
      <c r="C49" s="154"/>
      <c r="D49" s="155"/>
    </row>
    <row r="50" spans="1:4" s="75" customFormat="1" ht="51" customHeight="1" thickBot="1">
      <c r="A50" s="56" t="s">
        <v>35</v>
      </c>
      <c r="B50" s="57"/>
      <c r="C50" s="102">
        <v>31792</v>
      </c>
      <c r="D50" s="104">
        <v>31792</v>
      </c>
    </row>
    <row r="51" spans="1:4" s="75" customFormat="1" ht="18" customHeight="1" thickBot="1">
      <c r="A51" s="148"/>
      <c r="B51" s="156"/>
      <c r="C51" s="154"/>
      <c r="D51" s="155"/>
    </row>
    <row r="52" spans="1:4" s="75" customFormat="1" ht="171" customHeight="1" thickBot="1">
      <c r="A52" s="56" t="s">
        <v>36</v>
      </c>
      <c r="B52" s="76"/>
      <c r="C52" s="102">
        <v>100000</v>
      </c>
      <c r="D52" s="103">
        <v>0</v>
      </c>
    </row>
    <row r="53" spans="1:4" s="75" customFormat="1" ht="12.75" customHeight="1" thickBot="1">
      <c r="A53" s="106"/>
      <c r="B53" s="107"/>
      <c r="C53" s="108"/>
      <c r="D53" s="147"/>
    </row>
    <row r="54" spans="1:4" s="75" customFormat="1" ht="60.75" customHeight="1" thickBot="1">
      <c r="A54" s="64" t="s">
        <v>37</v>
      </c>
      <c r="B54" s="109"/>
      <c r="C54" s="102">
        <v>150000</v>
      </c>
      <c r="D54" s="110">
        <v>0</v>
      </c>
    </row>
    <row r="55" spans="1:4" s="75" customFormat="1" ht="12.75" customHeight="1" thickBot="1">
      <c r="A55" s="106"/>
      <c r="B55" s="107"/>
      <c r="C55" s="108"/>
      <c r="D55" s="111"/>
    </row>
    <row r="56" spans="1:4" s="75" customFormat="1" ht="30.75" customHeight="1" thickBot="1">
      <c r="A56" s="56" t="s">
        <v>38</v>
      </c>
      <c r="B56" s="76"/>
      <c r="C56" s="112">
        <v>2500</v>
      </c>
      <c r="D56" s="113">
        <v>0</v>
      </c>
    </row>
    <row r="57" spans="1:4" s="75" customFormat="1" ht="12.75" customHeight="1" thickBot="1">
      <c r="A57" s="106"/>
      <c r="B57" s="107"/>
      <c r="C57" s="108"/>
      <c r="D57" s="114"/>
    </row>
    <row r="58" spans="1:4" s="75" customFormat="1" ht="51" customHeight="1" thickBot="1">
      <c r="A58" s="56" t="s">
        <v>39</v>
      </c>
      <c r="B58" s="76"/>
      <c r="C58" s="112">
        <v>80000</v>
      </c>
      <c r="D58" s="113">
        <v>0</v>
      </c>
    </row>
    <row r="59" spans="1:4" s="75" customFormat="1" ht="12.75" customHeight="1" thickBot="1">
      <c r="A59" s="106"/>
      <c r="B59" s="105"/>
      <c r="C59" s="105"/>
      <c r="D59" s="115"/>
    </row>
    <row r="60" spans="1:4" s="75" customFormat="1" ht="38.25" customHeight="1" thickBot="1">
      <c r="A60" s="116" t="s">
        <v>40</v>
      </c>
      <c r="B60" s="117"/>
      <c r="C60" s="58">
        <v>50000</v>
      </c>
      <c r="D60" s="77">
        <v>50000</v>
      </c>
    </row>
    <row r="61" spans="1:4" s="75" customFormat="1" ht="16.5" customHeight="1" thickBot="1">
      <c r="A61" s="55"/>
      <c r="B61" s="105"/>
      <c r="C61" s="105"/>
      <c r="D61" s="115"/>
    </row>
    <row r="62" spans="1:4" s="75" customFormat="1" ht="60.75" customHeight="1" thickBot="1">
      <c r="A62" s="56" t="s">
        <v>41</v>
      </c>
      <c r="B62" s="118"/>
      <c r="C62" s="119">
        <v>30000</v>
      </c>
      <c r="D62" s="77">
        <v>11557.92</v>
      </c>
    </row>
    <row r="63" spans="1:4" s="75" customFormat="1" ht="35.25" customHeight="1" thickBot="1">
      <c r="A63" s="120" t="s">
        <v>42</v>
      </c>
      <c r="B63" s="121"/>
      <c r="C63" s="122">
        <f>SUM(C62,C60,C58,C56,C54,C52,C50,C48,C46,)</f>
        <v>603192</v>
      </c>
      <c r="D63" s="123">
        <f>SUM(D62,D60,D58,D56,D54,D52,D50,D48,D46,)</f>
        <v>187349.91999999998</v>
      </c>
    </row>
    <row r="64" spans="1:4" s="75" customFormat="1" ht="18" customHeight="1" thickBot="1">
      <c r="A64" s="106"/>
      <c r="B64" s="99"/>
      <c r="C64" s="100"/>
      <c r="D64" s="114"/>
    </row>
    <row r="65" spans="1:4" s="75" customFormat="1" ht="21" customHeight="1" thickBot="1">
      <c r="A65" s="124" t="s">
        <v>43</v>
      </c>
      <c r="B65" s="125"/>
      <c r="C65" s="125"/>
      <c r="D65" s="126"/>
    </row>
    <row r="66" spans="1:4" s="75" customFormat="1" ht="59.25" customHeight="1" thickBot="1">
      <c r="A66" s="127" t="s">
        <v>44</v>
      </c>
      <c r="B66" s="128"/>
      <c r="C66" s="129">
        <v>50000</v>
      </c>
      <c r="D66" s="77">
        <v>0</v>
      </c>
    </row>
    <row r="67" spans="1:4" s="75" customFormat="1" ht="17.25" customHeight="1" thickBot="1">
      <c r="A67" s="66"/>
      <c r="B67" s="67"/>
      <c r="C67" s="67"/>
      <c r="D67" s="69"/>
    </row>
    <row r="68" spans="1:4" s="75" customFormat="1" ht="51" customHeight="1" thickBot="1">
      <c r="A68" s="56" t="s">
        <v>45</v>
      </c>
      <c r="B68" s="76"/>
      <c r="C68" s="130">
        <v>200000</v>
      </c>
      <c r="D68" s="77">
        <v>200000</v>
      </c>
    </row>
    <row r="69" spans="1:4" s="75" customFormat="1" ht="14.25" customHeight="1" thickBot="1">
      <c r="A69" s="106"/>
      <c r="B69" s="107"/>
      <c r="C69" s="108"/>
      <c r="D69" s="114"/>
    </row>
    <row r="70" spans="1:4" s="75" customFormat="1" ht="110.25" customHeight="1" thickBot="1">
      <c r="A70" s="131" t="s">
        <v>46</v>
      </c>
      <c r="B70" s="132"/>
      <c r="C70" s="133">
        <v>100000</v>
      </c>
      <c r="D70" s="134" t="s">
        <v>49</v>
      </c>
    </row>
    <row r="71" spans="1:4" s="75" customFormat="1" ht="12.75" thickBot="1">
      <c r="A71" s="152"/>
      <c r="B71" s="153"/>
      <c r="C71" s="157"/>
      <c r="D71" s="158"/>
    </row>
    <row r="72" spans="1:4" s="75" customFormat="1" ht="29.25" customHeight="1" thickBot="1">
      <c r="A72" s="135" t="s">
        <v>47</v>
      </c>
      <c r="B72" s="136"/>
      <c r="C72" s="137">
        <f>SUM(C70,C68,C66,)</f>
        <v>350000</v>
      </c>
      <c r="D72" s="138">
        <f>SUM(D68,D66,)</f>
        <v>200000</v>
      </c>
    </row>
    <row r="73" spans="1:4" s="75" customFormat="1" ht="20.25" customHeight="1" thickTop="1" thickBot="1">
      <c r="A73" s="152"/>
      <c r="B73" s="153"/>
      <c r="C73" s="157"/>
      <c r="D73" s="158"/>
    </row>
    <row r="74" spans="1:4" s="88" customFormat="1" ht="40.5" customHeight="1" thickBot="1">
      <c r="A74" s="135" t="s">
        <v>48</v>
      </c>
      <c r="B74" s="136"/>
      <c r="C74" s="86">
        <f>SUM(C72,C70,C68,C66,C62,C60,C48,C46,)</f>
        <v>938900</v>
      </c>
      <c r="D74" s="139">
        <f>SUM(D72,D63,)</f>
        <v>387349.92</v>
      </c>
    </row>
    <row r="75" spans="1:4" ht="40.5" customHeight="1" thickTop="1" thickBot="1">
      <c r="A75" s="140" t="s">
        <v>50</v>
      </c>
      <c r="B75" s="141"/>
      <c r="C75" s="142">
        <f>SUM(C72+C42+C11,C63,)</f>
        <v>1296441</v>
      </c>
      <c r="D75" s="159">
        <f>SUM(D74,D42,D11)</f>
        <v>541897.91999999993</v>
      </c>
    </row>
  </sheetData>
  <mergeCells count="58">
    <mergeCell ref="A67:D67"/>
    <mergeCell ref="A68:B68"/>
    <mergeCell ref="A70:B70"/>
    <mergeCell ref="A72:B72"/>
    <mergeCell ref="A74:B74"/>
    <mergeCell ref="A75:B75"/>
    <mergeCell ref="B59:D59"/>
    <mergeCell ref="A60:B60"/>
    <mergeCell ref="A61:D61"/>
    <mergeCell ref="A62:B62"/>
    <mergeCell ref="A65:D65"/>
    <mergeCell ref="A66:B66"/>
    <mergeCell ref="A51:B51"/>
    <mergeCell ref="A52:B52"/>
    <mergeCell ref="A54:B54"/>
    <mergeCell ref="A56:B56"/>
    <mergeCell ref="A58:B58"/>
    <mergeCell ref="A43:C43"/>
    <mergeCell ref="A44:C44"/>
    <mergeCell ref="A45:D45"/>
    <mergeCell ref="A46:B46"/>
    <mergeCell ref="A48:B48"/>
    <mergeCell ref="A50:B50"/>
    <mergeCell ref="A37:D37"/>
    <mergeCell ref="A38:B38"/>
    <mergeCell ref="A39:D39"/>
    <mergeCell ref="A40:B40"/>
    <mergeCell ref="A41:D41"/>
    <mergeCell ref="A42:B42"/>
    <mergeCell ref="A29:D29"/>
    <mergeCell ref="A30:B30"/>
    <mergeCell ref="B31:D31"/>
    <mergeCell ref="A32:B32"/>
    <mergeCell ref="A34:B34"/>
    <mergeCell ref="A36:B36"/>
    <mergeCell ref="A23:D23"/>
    <mergeCell ref="A24:B24"/>
    <mergeCell ref="B25:D25"/>
    <mergeCell ref="A26:B26"/>
    <mergeCell ref="A27:D27"/>
    <mergeCell ref="A28:B28"/>
    <mergeCell ref="A16:C16"/>
    <mergeCell ref="A17:D17"/>
    <mergeCell ref="A18:B18"/>
    <mergeCell ref="A19:B19"/>
    <mergeCell ref="A20:B20"/>
    <mergeCell ref="A22:B22"/>
    <mergeCell ref="A8:C8"/>
    <mergeCell ref="A9:B9"/>
    <mergeCell ref="A13:C13"/>
    <mergeCell ref="A14:D14"/>
    <mergeCell ref="A15:D15"/>
    <mergeCell ref="A1:D2"/>
    <mergeCell ref="A3:C3"/>
    <mergeCell ref="A4:C4"/>
    <mergeCell ref="A5:C5"/>
    <mergeCell ref="A6:C6"/>
    <mergeCell ref="A7:C7"/>
  </mergeCells>
  <pageMargins left="0.7" right="0.7" top="0.75" bottom="0.75" header="0.3" footer="0.3"/>
  <pageSetup scale="92" fitToHeight="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FY 2011 SUBSRECOMMEND</vt:lpstr>
      <vt:lpstr>'FY 2011 SUBSRECOMMEND'!Print_Area</vt:lpstr>
      <vt:lpstr>'FY 2011 SUBSRECOMMEND'!Print_Titles</vt:lpstr>
    </vt:vector>
  </TitlesOfParts>
  <Company>City of Rapid City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Garcia Barbara</dc:creator>
  <cp:lastModifiedBy>Garcia Barbara</cp:lastModifiedBy>
  <cp:lastPrinted>2010-11-23T21:25:24Z</cp:lastPrinted>
  <dcterms:created xsi:type="dcterms:W3CDTF">2010-11-23T21:12:26Z</dcterms:created>
  <dcterms:modified xsi:type="dcterms:W3CDTF">2010-11-23T21:27:08Z</dcterms:modified>
</cp:coreProperties>
</file>