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125" windowHeight="8505" activeTab="0"/>
  </bookViews>
  <sheets>
    <sheet name="2008 Subsidy Amendment" sheetId="1" r:id="rId1"/>
    <sheet name="2008 Subsidy Recommendations" sheetId="2" r:id="rId2"/>
  </sheets>
  <definedNames>
    <definedName name="_xlnm.Print_Area" localSheetId="0">'2008 Subsidy Amendment'!$A$1:$F$61</definedName>
  </definedNames>
  <calcPr fullCalcOnLoad="1"/>
</workbook>
</file>

<file path=xl/sharedStrings.xml><?xml version="1.0" encoding="utf-8"?>
<sst xmlns="http://schemas.openxmlformats.org/spreadsheetml/2006/main" count="87" uniqueCount="70">
  <si>
    <t>FY 2008 COMMUNITY DEVELOPMENT BLOCK GRANT ALLOCATIONS</t>
  </si>
  <si>
    <t>FUNDING SOURCES</t>
  </si>
  <si>
    <t>Funds Available</t>
  </si>
  <si>
    <t>ESTIMATED ENTITLEMENT</t>
  </si>
  <si>
    <t>ESTIMATED PROGRAM INCOME - Leases</t>
  </si>
  <si>
    <t>ESTIMATED PROGRAM INCOME - Revolving Loans</t>
  </si>
  <si>
    <t>ESTIMATED REALLOCATED FUNDS FROM PREVIOUS YRS (West River F.)</t>
  </si>
  <si>
    <t>TOTAL FUNDS AVAILABLE</t>
  </si>
  <si>
    <t>FY 08 REQUESTED</t>
  </si>
  <si>
    <t>SUBSIDY RECOMMENDATION</t>
  </si>
  <si>
    <t>PROGRAM ADMINISTRATION</t>
  </si>
  <si>
    <t>MAXIMUM  PROGRAM ADMIN FUNDS ALLOWED  (.20*(500,000 + 2,200+4,200) = $101,280)</t>
  </si>
  <si>
    <r>
      <t>Behavior Management Systems</t>
    </r>
    <r>
      <rPr>
        <sz val="9"/>
        <rFont val="Arial"/>
        <family val="0"/>
      </rPr>
      <t xml:space="preserve"> - Staff salary for medication assistance for 360 people</t>
    </r>
  </si>
  <si>
    <r>
      <t>Community Food Banks of SD</t>
    </r>
    <r>
      <rPr>
        <sz val="9"/>
        <rFont val="Arial"/>
        <family val="0"/>
      </rPr>
      <t xml:space="preserve"> -Purchase food for the weekend for the backpack program for at-risk school children who depend on the free lunch program as their main food source. Assist additional 250 children for 1 year.</t>
    </r>
  </si>
  <si>
    <r>
      <t>HELP! Line Center</t>
    </r>
    <r>
      <rPr>
        <sz val="9"/>
        <rFont val="Arial"/>
        <family val="0"/>
      </rPr>
      <t xml:space="preserve"> - 211 is an information and crisis helpline that provides resource info on non-profit, social serv., &amp; gov't programs.</t>
    </r>
  </si>
  <si>
    <r>
      <t>RC Community Health Center</t>
    </r>
    <r>
      <rPr>
        <sz val="9"/>
        <rFont val="Arial"/>
        <family val="0"/>
      </rPr>
      <t xml:space="preserve"> - school based health center @ General Beadle School, will serve children enrolled @ General Beadle Elem, Horace Mann Elem, Knollwood Elem, and North Middle School &amp; families. Case mgr will conduct outreach, enroll families, and coordinate services for families with other agencies.</t>
    </r>
  </si>
  <si>
    <r>
      <t>RC Community Health Center</t>
    </r>
    <r>
      <rPr>
        <sz val="9"/>
        <rFont val="Arial"/>
        <family val="0"/>
      </rPr>
      <t xml:space="preserve"> - school based health center @ General Beadle School, will serve children enrolled @ General Beadle Elem, Horace Mann Elem, Knollwood Elem, and North Middle School &amp; families. Jobs will be sustanied after the first year through revenue generated @ the school based health center revenue generated @ the school based health center.</t>
    </r>
  </si>
  <si>
    <r>
      <t>Salvation Army -</t>
    </r>
    <r>
      <rPr>
        <sz val="9"/>
        <rFont val="Arial"/>
        <family val="0"/>
      </rPr>
      <t xml:space="preserve"> Provide rent, deposits, &amp; utility funds for 366 households.</t>
    </r>
  </si>
  <si>
    <r>
      <t xml:space="preserve">Wellspring </t>
    </r>
    <r>
      <rPr>
        <sz val="9"/>
        <rFont val="Arial"/>
        <family val="0"/>
      </rPr>
      <t>- Youth Challenge after-school program/medicaid match</t>
    </r>
  </si>
  <si>
    <r>
      <t>Working Against Violence -</t>
    </r>
    <r>
      <rPr>
        <sz val="9"/>
        <rFont val="Arial"/>
        <family val="0"/>
      </rPr>
      <t xml:space="preserve"> Staff costs, operation expenses; relocation assistance, life skills training; community education serving 1833 people</t>
    </r>
  </si>
  <si>
    <r>
      <t>Youth and Family Services -</t>
    </r>
    <r>
      <rPr>
        <sz val="9"/>
        <rFont val="Arial"/>
        <family val="0"/>
      </rPr>
      <t xml:space="preserve"> Counseling, intervention, &amp; crisis hotline to serve 1934 clients</t>
    </r>
  </si>
  <si>
    <t>TOTAL PUBLIC SERVICES:</t>
  </si>
  <si>
    <t>MAXIMUM ALLOWED FOR HOUSING AND PUBLIC FACILITIES/IMPROVEMENTS                                               $378,666</t>
  </si>
  <si>
    <t>HOUSING</t>
  </si>
  <si>
    <r>
      <t>Black Hills Area Habitat for Humanity-</t>
    </r>
    <r>
      <rPr>
        <sz val="9"/>
        <rFont val="Arial"/>
        <family val="0"/>
      </rPr>
      <t xml:space="preserve"> Purchase 6 lots or do infrastructure</t>
    </r>
  </si>
  <si>
    <r>
      <t xml:space="preserve">RC Community Development Corp - </t>
    </r>
    <r>
      <rPr>
        <sz val="9"/>
        <rFont val="Arial"/>
        <family val="2"/>
      </rPr>
      <t>Purchase lots to build new homes for low to moderate income individual &amp; families.  Down payment/Closing costs for 15 people for homeownership @ $10,000 each.</t>
    </r>
  </si>
  <si>
    <r>
      <t xml:space="preserve">Teton Coalition - </t>
    </r>
    <r>
      <rPr>
        <sz val="9"/>
        <rFont val="Arial"/>
        <family val="2"/>
      </rPr>
      <t>Down payment and closing cost assistance for 16 buyers @ $5000 each</t>
    </r>
  </si>
  <si>
    <t>PUBLIC FACILITIES AND IMPROVEMENTS</t>
  </si>
  <si>
    <r>
      <t xml:space="preserve">Cangleska, Inc. - </t>
    </r>
    <r>
      <rPr>
        <sz val="9"/>
        <rFont val="Arial"/>
        <family val="2"/>
      </rPr>
      <t>Land Acquisition and/or architectural cost towards the construction of a new shelter facility for Native American victims of domestic violence.</t>
    </r>
  </si>
  <si>
    <r>
      <t xml:space="preserve">Rapid City Parks &amp; Recreation- </t>
    </r>
    <r>
      <rPr>
        <sz val="9"/>
        <rFont val="Arial"/>
        <family val="2"/>
      </rPr>
      <t>Vickie Powers Park</t>
    </r>
  </si>
  <si>
    <r>
      <t xml:space="preserve">RC Community Health Center - </t>
    </r>
    <r>
      <rPr>
        <sz val="9"/>
        <rFont val="Arial"/>
        <family val="2"/>
      </rPr>
      <t>down pmt for land &amp; structures located at 1020 LaCrosse St</t>
    </r>
  </si>
  <si>
    <r>
      <t xml:space="preserve">YFS - </t>
    </r>
    <r>
      <rPr>
        <sz val="9"/>
        <rFont val="Arial"/>
        <family val="0"/>
      </rPr>
      <t xml:space="preserve"> Monroe Head Start Facility - Parking reconfiguration</t>
    </r>
  </si>
  <si>
    <t>Special Economic Development</t>
  </si>
  <si>
    <r>
      <t>Consumer Credit Counseling Service of the Black Hills (CCCS/BH)</t>
    </r>
    <r>
      <rPr>
        <sz val="9"/>
        <rFont val="Arial"/>
        <family val="0"/>
      </rPr>
      <t xml:space="preserve"> - match money to set up IDA's to be used to purchase a home, post secondary education and starting or expand a small business.</t>
    </r>
  </si>
  <si>
    <t>TOTAL HOUSING AND PUBLIC FACILITIES AND IMPROVEMENTS:</t>
  </si>
  <si>
    <t>TOTAL FUNDING REQUESTED/TOTAL FUNDING ALLOCATED</t>
  </si>
  <si>
    <t>SUBSIDY COMMITTEE RECOMMENDATIONS</t>
  </si>
  <si>
    <t xml:space="preserve">MAX ALLOWED PROGRAM ADMINISTRATION  (Max 20% of Entitlement+PI) </t>
  </si>
  <si>
    <t>MAX ALLOWED FOR PUBLIC SERVICES</t>
  </si>
  <si>
    <t>Public Services</t>
  </si>
  <si>
    <t>(Max 15% of Entitlement + Prev Yr Prog Inc)  15%(500,000 + 76,360)= $86454</t>
  </si>
  <si>
    <r>
      <t xml:space="preserve">City of Rapid City / Community Development - </t>
    </r>
    <r>
      <rPr>
        <sz val="9"/>
        <rFont val="Arial"/>
        <family val="2"/>
      </rPr>
      <t>Acquisition of property for affordable housing construction or rehabilitation</t>
    </r>
  </si>
  <si>
    <t xml:space="preserve">SUBSIDY COMMITTEE RECOMMENDATIONS - AMENDMENT </t>
  </si>
  <si>
    <t>ADJUSTMENT</t>
  </si>
  <si>
    <r>
      <t>Behavior Management Systems</t>
    </r>
    <r>
      <rPr>
        <sz val="9"/>
        <rFont val="Arial"/>
        <family val="0"/>
      </rPr>
      <t xml:space="preserve"> - Staff salary for medication assistance for 360 people ($31,700)</t>
    </r>
  </si>
  <si>
    <t>FY 08 ALLOCATED</t>
  </si>
  <si>
    <t>AMENDMENT                                      SUBSIDY RECOMMENDATION</t>
  </si>
  <si>
    <r>
      <t>Community Food Banks of SD</t>
    </r>
    <r>
      <rPr>
        <sz val="9"/>
        <rFont val="Arial"/>
        <family val="0"/>
      </rPr>
      <t xml:space="preserve"> -Purchase food for the weekend for the backpack program for at-risk school children who depend on the free lunch program as their main food source. Assist additional 250 children for 1 year. ($36,250)</t>
    </r>
  </si>
  <si>
    <r>
      <t>HELP! Line Center</t>
    </r>
    <r>
      <rPr>
        <sz val="9"/>
        <rFont val="Arial"/>
        <family val="0"/>
      </rPr>
      <t xml:space="preserve"> - 211 is an information and crisis helpline that provides resource info on non-profit, social serv., &amp; gov't programs. ($16,665)</t>
    </r>
  </si>
  <si>
    <r>
      <t>RC Community Health Center</t>
    </r>
    <r>
      <rPr>
        <sz val="9"/>
        <rFont val="Arial"/>
        <family val="0"/>
      </rPr>
      <t xml:space="preserve"> - school based health center @ General Beadle School, will serve children enrolled @ General Beadle Elem, Horace Mann Elem, Knollwood Elem, and North Middle School &amp; families. Case mgr will conduct outreach, enroll families, and coordinate services for families with other agencies. ($50,000)</t>
    </r>
  </si>
  <si>
    <r>
      <t>RC Community Health Center</t>
    </r>
    <r>
      <rPr>
        <sz val="9"/>
        <rFont val="Arial"/>
        <family val="0"/>
      </rPr>
      <t xml:space="preserve"> - school based health center @ General Beadle School, will serve children enrolled @ General Beadle Elem, Horace Mann Elem, Knollwood Elem, and North Middle School &amp; families. Jobs will be sustanied after the first year through revenue generated @ the school based health center revenue generated @ the school based health center. ($100,000)</t>
    </r>
  </si>
  <si>
    <r>
      <t>Salvation Army -</t>
    </r>
    <r>
      <rPr>
        <sz val="9"/>
        <rFont val="Arial"/>
        <family val="0"/>
      </rPr>
      <t xml:space="preserve"> Provide rent, deposits, &amp; utility funds for 366 households. ($50,000)</t>
    </r>
  </si>
  <si>
    <r>
      <t xml:space="preserve">Wellspring </t>
    </r>
    <r>
      <rPr>
        <sz val="9"/>
        <rFont val="Arial"/>
        <family val="0"/>
      </rPr>
      <t xml:space="preserve">- Youth Challenge after-school program/medicaid match ($60,000) </t>
    </r>
  </si>
  <si>
    <r>
      <t>Working Against Violence -</t>
    </r>
    <r>
      <rPr>
        <sz val="9"/>
        <rFont val="Arial"/>
        <family val="0"/>
      </rPr>
      <t xml:space="preserve"> Staff costs, operation expenses; relocation assistance, life skills training; community education serving 1833 people ($20,000)</t>
    </r>
  </si>
  <si>
    <r>
      <t>Youth and Family Services -</t>
    </r>
    <r>
      <rPr>
        <sz val="9"/>
        <rFont val="Arial"/>
        <family val="0"/>
      </rPr>
      <t xml:space="preserve"> Counseling, intervention, &amp; crisis hotline to serve 1934 clients. ($12,000)</t>
    </r>
  </si>
  <si>
    <r>
      <t xml:space="preserve">City of Rapid City / Community Development - </t>
    </r>
    <r>
      <rPr>
        <sz val="9"/>
        <rFont val="Arial"/>
        <family val="2"/>
      </rPr>
      <t>Acquisition of property for affordable housing construction or rehabilitation $123,666)</t>
    </r>
  </si>
  <si>
    <r>
      <t>Black Hills Area Habitat for Humanity-</t>
    </r>
    <r>
      <rPr>
        <sz val="9"/>
        <rFont val="Arial"/>
        <family val="0"/>
      </rPr>
      <t xml:space="preserve"> Purchase 6 lots or do infrastructure ($138,000)</t>
    </r>
  </si>
  <si>
    <r>
      <t xml:space="preserve">RC Community Development Corp - </t>
    </r>
    <r>
      <rPr>
        <sz val="9"/>
        <rFont val="Arial"/>
        <family val="2"/>
      </rPr>
      <t>Purchase lots to build new homes for low to moderate income individual &amp; families.  Down payment/Closing costs for 15 people for homeownership @ $10,000 each.  ($150,000)</t>
    </r>
  </si>
  <si>
    <r>
      <t xml:space="preserve">Teton Coalition - </t>
    </r>
    <r>
      <rPr>
        <sz val="9"/>
        <rFont val="Arial"/>
        <family val="2"/>
      </rPr>
      <t>Down payment and closing cost assistance for 16 buyers @ $5000 each.  ($80,000)</t>
    </r>
  </si>
  <si>
    <r>
      <t xml:space="preserve">Cangleska, Inc. - </t>
    </r>
    <r>
      <rPr>
        <sz val="9"/>
        <rFont val="Arial"/>
        <family val="2"/>
      </rPr>
      <t>Land Acquisition and/or architectural cost towards the construction of a new shelter facility for Native American victims of domestic violence. ($150,000)</t>
    </r>
  </si>
  <si>
    <r>
      <t xml:space="preserve">Rapid City Parks &amp; Recreation- </t>
    </r>
    <r>
      <rPr>
        <sz val="9"/>
        <rFont val="Arial"/>
        <family val="2"/>
      </rPr>
      <t>Vickie Powers Park ($50,000)</t>
    </r>
  </si>
  <si>
    <r>
      <t xml:space="preserve">RC Community Health Center - </t>
    </r>
    <r>
      <rPr>
        <sz val="9"/>
        <rFont val="Arial"/>
        <family val="2"/>
      </rPr>
      <t xml:space="preserve">down pmt for land &amp; structures located at 1020 LaCrosse St.  ($50,000) </t>
    </r>
  </si>
  <si>
    <r>
      <t xml:space="preserve">YFS - </t>
    </r>
    <r>
      <rPr>
        <sz val="9"/>
        <rFont val="Arial"/>
        <family val="0"/>
      </rPr>
      <t xml:space="preserve"> Monroe Head Start Facility - Parking reconfiguration ($75,000)</t>
    </r>
  </si>
  <si>
    <r>
      <t>Consumer Credit Counseling Service of the Black Hills (CCCS/BH)</t>
    </r>
    <r>
      <rPr>
        <sz val="9"/>
        <rFont val="Arial"/>
        <family val="0"/>
      </rPr>
      <t xml:space="preserve"> - match money to set up IDA's to be used to purchase a home, post secondary education and starting or expand a small business. ($35,000) </t>
    </r>
  </si>
  <si>
    <t>MAXIMUM  PROGRAM ADMIN FUNDS ALLOWED  (.20*(488,747 + 2,200+4,200) = $99,035)</t>
  </si>
  <si>
    <t>(Max 15% of Entitlement + Prev Yr Prog Inc)  15%(488,747 + 76,360)= $84,766</t>
  </si>
  <si>
    <r>
      <t xml:space="preserve">ENTITLEMENT                                                                      </t>
    </r>
    <r>
      <rPr>
        <sz val="9"/>
        <color indexed="10"/>
        <rFont val="Arial"/>
        <family val="2"/>
      </rPr>
      <t>(prev estimate $500,000)</t>
    </r>
  </si>
  <si>
    <t>from prev est.</t>
  </si>
  <si>
    <t>MAXIMUM ALLOWED FOR HOUSING AND PUBLIC FACILITIES/IMPROVEMENTS                                               $371,352</t>
  </si>
  <si>
    <t>ADJUSTMENTS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</si>
</sst>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 wrapText="1"/>
    </xf>
    <xf numFmtId="42" fontId="1" fillId="0" borderId="2" xfId="0" applyNumberFormat="1" applyFont="1" applyBorder="1" applyAlignment="1">
      <alignment/>
    </xf>
    <xf numFmtId="42" fontId="1" fillId="0" borderId="2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42" fontId="2" fillId="2" borderId="3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42" fontId="2" fillId="3" borderId="5" xfId="0" applyNumberFormat="1" applyFont="1" applyFill="1" applyBorder="1" applyAlignment="1">
      <alignment horizontal="center" wrapText="1"/>
    </xf>
    <xf numFmtId="42" fontId="1" fillId="0" borderId="6" xfId="0" applyNumberFormat="1" applyFont="1" applyFill="1" applyBorder="1" applyAlignment="1">
      <alignment horizontal="center"/>
    </xf>
    <xf numFmtId="42" fontId="2" fillId="0" borderId="7" xfId="0" applyNumberFormat="1" applyFont="1" applyFill="1" applyBorder="1" applyAlignment="1">
      <alignment horizontal="right"/>
    </xf>
    <xf numFmtId="42" fontId="1" fillId="0" borderId="8" xfId="0" applyNumberFormat="1" applyFont="1" applyFill="1" applyBorder="1" applyAlignment="1">
      <alignment horizontal="center"/>
    </xf>
    <xf numFmtId="42" fontId="1" fillId="0" borderId="9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wrapText="1"/>
    </xf>
    <xf numFmtId="42" fontId="1" fillId="4" borderId="0" xfId="0" applyNumberFormat="1" applyFont="1" applyFill="1" applyBorder="1" applyAlignment="1">
      <alignment/>
    </xf>
    <xf numFmtId="42" fontId="1" fillId="4" borderId="11" xfId="0" applyNumberFormat="1" applyFont="1" applyFill="1" applyBorder="1" applyAlignment="1">
      <alignment horizontal="center"/>
    </xf>
    <xf numFmtId="42" fontId="1" fillId="4" borderId="2" xfId="0" applyNumberFormat="1" applyFont="1" applyFill="1" applyBorder="1" applyAlignment="1">
      <alignment horizontal="right"/>
    </xf>
    <xf numFmtId="42" fontId="1" fillId="0" borderId="12" xfId="0" applyNumberFormat="1" applyFont="1" applyFill="1" applyBorder="1" applyAlignment="1">
      <alignment horizontal="center"/>
    </xf>
    <xf numFmtId="42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42" fontId="2" fillId="2" borderId="14" xfId="0" applyNumberFormat="1" applyFont="1" applyFill="1" applyBorder="1" applyAlignment="1">
      <alignment horizontal="right"/>
    </xf>
    <xf numFmtId="42" fontId="1" fillId="2" borderId="15" xfId="0" applyNumberFormat="1" applyFont="1" applyFill="1" applyBorder="1" applyAlignment="1">
      <alignment horizontal="right"/>
    </xf>
    <xf numFmtId="0" fontId="2" fillId="5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42" fontId="1" fillId="0" borderId="16" xfId="0" applyNumberFormat="1" applyFont="1" applyFill="1" applyBorder="1" applyAlignment="1">
      <alignment horizontal="right"/>
    </xf>
    <xf numFmtId="42" fontId="1" fillId="0" borderId="17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2" fontId="1" fillId="0" borderId="1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42" fontId="1" fillId="5" borderId="16" xfId="0" applyNumberFormat="1" applyFont="1" applyFill="1" applyBorder="1" applyAlignment="1">
      <alignment horizontal="center"/>
    </xf>
    <xf numFmtId="42" fontId="1" fillId="5" borderId="17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wrapText="1"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42" fontId="1" fillId="0" borderId="16" xfId="0" applyNumberFormat="1" applyFont="1" applyFill="1" applyBorder="1" applyAlignment="1">
      <alignment horizontal="center"/>
    </xf>
    <xf numFmtId="42" fontId="1" fillId="0" borderId="18" xfId="0" applyNumberFormat="1" applyFont="1" applyFill="1" applyBorder="1" applyAlignment="1">
      <alignment horizontal="right"/>
    </xf>
    <xf numFmtId="42" fontId="1" fillId="5" borderId="6" xfId="0" applyNumberFormat="1" applyFont="1" applyFill="1" applyBorder="1" applyAlignment="1">
      <alignment horizontal="center"/>
    </xf>
    <xf numFmtId="42" fontId="1" fillId="5" borderId="7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wrapText="1"/>
    </xf>
    <xf numFmtId="42" fontId="1" fillId="4" borderId="20" xfId="0" applyNumberFormat="1" applyFont="1" applyFill="1" applyBorder="1" applyAlignment="1">
      <alignment/>
    </xf>
    <xf numFmtId="42" fontId="1" fillId="4" borderId="12" xfId="0" applyNumberFormat="1" applyFont="1" applyFill="1" applyBorder="1" applyAlignment="1">
      <alignment horizontal="center"/>
    </xf>
    <xf numFmtId="42" fontId="1" fillId="4" borderId="13" xfId="0" applyNumberFormat="1" applyFont="1" applyFill="1" applyBorder="1" applyAlignment="1">
      <alignment horizontal="right"/>
    </xf>
    <xf numFmtId="42" fontId="2" fillId="2" borderId="21" xfId="0" applyNumberFormat="1" applyFont="1" applyFill="1" applyBorder="1" applyAlignment="1">
      <alignment horizontal="right"/>
    </xf>
    <xf numFmtId="42" fontId="2" fillId="2" borderId="22" xfId="0" applyNumberFormat="1" applyFont="1" applyFill="1" applyBorder="1" applyAlignment="1">
      <alignment horizontal="right"/>
    </xf>
    <xf numFmtId="42" fontId="2" fillId="0" borderId="8" xfId="0" applyNumberFormat="1" applyFont="1" applyBorder="1" applyAlignment="1">
      <alignment wrapText="1"/>
    </xf>
    <xf numFmtId="42" fontId="2" fillId="0" borderId="9" xfId="0" applyNumberFormat="1" applyFont="1" applyBorder="1" applyAlignment="1">
      <alignment/>
    </xf>
    <xf numFmtId="42" fontId="2" fillId="6" borderId="7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6" fontId="2" fillId="6" borderId="9" xfId="0" applyNumberFormat="1" applyFont="1" applyFill="1" applyBorder="1" applyAlignment="1">
      <alignment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center"/>
    </xf>
    <xf numFmtId="6" fontId="2" fillId="5" borderId="13" xfId="0" applyNumberFormat="1" applyFont="1" applyFill="1" applyBorder="1" applyAlignment="1">
      <alignment/>
    </xf>
    <xf numFmtId="0" fontId="2" fillId="5" borderId="25" xfId="0" applyFont="1" applyFill="1" applyBorder="1" applyAlignment="1">
      <alignment/>
    </xf>
    <xf numFmtId="0" fontId="2" fillId="5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42" fontId="4" fillId="7" borderId="20" xfId="0" applyNumberFormat="1" applyFont="1" applyFill="1" applyBorder="1" applyAlignment="1">
      <alignment/>
    </xf>
    <xf numFmtId="42" fontId="4" fillId="7" borderId="20" xfId="0" applyNumberFormat="1" applyFont="1" applyFill="1" applyBorder="1" applyAlignment="1">
      <alignment horizontal="center"/>
    </xf>
    <xf numFmtId="42" fontId="4" fillId="7" borderId="13" xfId="0" applyNumberFormat="1" applyFont="1" applyFill="1" applyBorder="1" applyAlignment="1">
      <alignment horizontal="right"/>
    </xf>
    <xf numFmtId="0" fontId="5" fillId="7" borderId="28" xfId="0" applyFont="1" applyFill="1" applyBorder="1" applyAlignment="1">
      <alignment/>
    </xf>
    <xf numFmtId="42" fontId="5" fillId="7" borderId="29" xfId="0" applyNumberFormat="1" applyFont="1" applyFill="1" applyBorder="1" applyAlignment="1">
      <alignment/>
    </xf>
    <xf numFmtId="0" fontId="4" fillId="7" borderId="30" xfId="0" applyFont="1" applyFill="1" applyBorder="1" applyAlignment="1">
      <alignment/>
    </xf>
    <xf numFmtId="6" fontId="4" fillId="7" borderId="9" xfId="0" applyNumberFormat="1" applyFont="1" applyFill="1" applyBorder="1" applyAlignment="1">
      <alignment horizontal="left"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0" fontId="1" fillId="4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2" fontId="1" fillId="0" borderId="11" xfId="0" applyNumberFormat="1" applyFont="1" applyFill="1" applyBorder="1" applyAlignment="1">
      <alignment horizontal="center"/>
    </xf>
    <xf numFmtId="42" fontId="1" fillId="0" borderId="2" xfId="0" applyNumberFormat="1" applyFont="1" applyFill="1" applyBorder="1" applyAlignment="1">
      <alignment horizontal="right"/>
    </xf>
    <xf numFmtId="42" fontId="1" fillId="8" borderId="8" xfId="0" applyNumberFormat="1" applyFont="1" applyFill="1" applyBorder="1" applyAlignment="1">
      <alignment horizontal="center"/>
    </xf>
    <xf numFmtId="42" fontId="1" fillId="8" borderId="9" xfId="0" applyNumberFormat="1" applyFont="1" applyFill="1" applyBorder="1" applyAlignment="1">
      <alignment horizontal="right"/>
    </xf>
    <xf numFmtId="42" fontId="1" fillId="8" borderId="12" xfId="0" applyNumberFormat="1" applyFont="1" applyFill="1" applyBorder="1" applyAlignment="1">
      <alignment horizontal="center"/>
    </xf>
    <xf numFmtId="42" fontId="1" fillId="8" borderId="13" xfId="0" applyNumberFormat="1" applyFont="1" applyFill="1" applyBorder="1" applyAlignment="1">
      <alignment horizontal="right"/>
    </xf>
    <xf numFmtId="42" fontId="1" fillId="8" borderId="6" xfId="0" applyNumberFormat="1" applyFont="1" applyFill="1" applyBorder="1" applyAlignment="1">
      <alignment horizontal="center"/>
    </xf>
    <xf numFmtId="42" fontId="2" fillId="8" borderId="7" xfId="0" applyNumberFormat="1" applyFont="1" applyFill="1" applyBorder="1" applyAlignment="1">
      <alignment horizontal="right"/>
    </xf>
    <xf numFmtId="44" fontId="1" fillId="2" borderId="32" xfId="0" applyNumberFormat="1" applyFont="1" applyFill="1" applyBorder="1" applyAlignment="1">
      <alignment/>
    </xf>
    <xf numFmtId="0" fontId="2" fillId="2" borderId="33" xfId="0" applyFont="1" applyFill="1" applyBorder="1" applyAlignment="1">
      <alignment horizontal="right" vertical="center" wrapText="1"/>
    </xf>
    <xf numFmtId="44" fontId="1" fillId="9" borderId="34" xfId="0" applyNumberFormat="1" applyFont="1" applyFill="1" applyBorder="1" applyAlignment="1">
      <alignment/>
    </xf>
    <xf numFmtId="0" fontId="1" fillId="9" borderId="35" xfId="0" applyFont="1" applyFill="1" applyBorder="1" applyAlignment="1">
      <alignment horizontal="center"/>
    </xf>
    <xf numFmtId="44" fontId="1" fillId="6" borderId="35" xfId="0" applyNumberFormat="1" applyFont="1" applyFill="1" applyBorder="1" applyAlignment="1">
      <alignment/>
    </xf>
    <xf numFmtId="42" fontId="2" fillId="2" borderId="12" xfId="0" applyNumberFormat="1" applyFont="1" applyFill="1" applyBorder="1" applyAlignment="1">
      <alignment horizontal="right"/>
    </xf>
    <xf numFmtId="42" fontId="2" fillId="2" borderId="36" xfId="0" applyNumberFormat="1" applyFont="1" applyFill="1" applyBorder="1" applyAlignment="1">
      <alignment horizontal="right"/>
    </xf>
    <xf numFmtId="42" fontId="1" fillId="0" borderId="9" xfId="0" applyNumberFormat="1" applyFont="1" applyBorder="1" applyAlignment="1">
      <alignment horizontal="right"/>
    </xf>
    <xf numFmtId="42" fontId="2" fillId="2" borderId="1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1" fillId="0" borderId="32" xfId="0" applyFont="1" applyBorder="1" applyAlignment="1">
      <alignment/>
    </xf>
    <xf numFmtId="44" fontId="1" fillId="5" borderId="19" xfId="0" applyNumberFormat="1" applyFont="1" applyFill="1" applyBorder="1" applyAlignment="1">
      <alignment/>
    </xf>
    <xf numFmtId="44" fontId="1" fillId="3" borderId="19" xfId="0" applyNumberFormat="1" applyFont="1" applyFill="1" applyBorder="1" applyAlignment="1">
      <alignment/>
    </xf>
    <xf numFmtId="44" fontId="1" fillId="9" borderId="20" xfId="0" applyNumberFormat="1" applyFont="1" applyFill="1" applyBorder="1" applyAlignment="1">
      <alignment/>
    </xf>
    <xf numFmtId="44" fontId="1" fillId="9" borderId="19" xfId="0" applyNumberFormat="1" applyFont="1" applyFill="1" applyBorder="1" applyAlignment="1">
      <alignment/>
    </xf>
    <xf numFmtId="44" fontId="1" fillId="0" borderId="19" xfId="0" applyNumberFormat="1" applyFont="1" applyBorder="1" applyAlignment="1">
      <alignment/>
    </xf>
    <xf numFmtId="9" fontId="1" fillId="3" borderId="19" xfId="0" applyNumberFormat="1" applyFont="1" applyFill="1" applyBorder="1" applyAlignment="1">
      <alignment/>
    </xf>
    <xf numFmtId="44" fontId="1" fillId="0" borderId="19" xfId="0" applyNumberFormat="1" applyFont="1" applyFill="1" applyBorder="1" applyAlignment="1">
      <alignment/>
    </xf>
    <xf numFmtId="10" fontId="1" fillId="3" borderId="25" xfId="0" applyNumberFormat="1" applyFont="1" applyFill="1" applyBorder="1" applyAlignment="1">
      <alignment/>
    </xf>
    <xf numFmtId="9" fontId="1" fillId="3" borderId="37" xfId="0" applyNumberFormat="1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44" fontId="2" fillId="2" borderId="34" xfId="0" applyNumberFormat="1" applyFont="1" applyFill="1" applyBorder="1" applyAlignment="1">
      <alignment/>
    </xf>
    <xf numFmtId="0" fontId="1" fillId="2" borderId="34" xfId="0" applyFont="1" applyFill="1" applyBorder="1" applyAlignment="1">
      <alignment/>
    </xf>
    <xf numFmtId="44" fontId="1" fillId="2" borderId="39" xfId="0" applyNumberFormat="1" applyFont="1" applyFill="1" applyBorder="1" applyAlignment="1">
      <alignment/>
    </xf>
    <xf numFmtId="44" fontId="1" fillId="0" borderId="38" xfId="0" applyNumberFormat="1" applyFont="1" applyFill="1" applyBorder="1" applyAlignment="1">
      <alignment/>
    </xf>
    <xf numFmtId="44" fontId="1" fillId="0" borderId="38" xfId="0" applyNumberFormat="1" applyFont="1" applyBorder="1" applyAlignment="1">
      <alignment/>
    </xf>
    <xf numFmtId="44" fontId="1" fillId="0" borderId="35" xfId="0" applyNumberFormat="1" applyFont="1" applyBorder="1" applyAlignment="1">
      <alignment/>
    </xf>
    <xf numFmtId="44" fontId="2" fillId="3" borderId="32" xfId="0" applyNumberFormat="1" applyFont="1" applyFill="1" applyBorder="1" applyAlignment="1">
      <alignment/>
    </xf>
    <xf numFmtId="0" fontId="1" fillId="3" borderId="32" xfId="0" applyFont="1" applyFill="1" applyBorder="1" applyAlignment="1">
      <alignment/>
    </xf>
    <xf numFmtId="44" fontId="1" fillId="5" borderId="32" xfId="0" applyNumberFormat="1" applyFont="1" applyFill="1" applyBorder="1" applyAlignment="1">
      <alignment/>
    </xf>
    <xf numFmtId="44" fontId="1" fillId="4" borderId="32" xfId="0" applyNumberFormat="1" applyFont="1" applyFill="1" applyBorder="1" applyAlignment="1">
      <alignment/>
    </xf>
    <xf numFmtId="42" fontId="1" fillId="8" borderId="6" xfId="0" applyNumberFormat="1" applyFont="1" applyFill="1" applyBorder="1" applyAlignment="1">
      <alignment horizontal="right"/>
    </xf>
    <xf numFmtId="42" fontId="1" fillId="8" borderId="40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2" borderId="41" xfId="0" applyFont="1" applyFill="1" applyBorder="1" applyAlignment="1">
      <alignment/>
    </xf>
    <xf numFmtId="0" fontId="3" fillId="10" borderId="25" xfId="0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10" borderId="3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2" fillId="0" borderId="37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0" fontId="2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/>
    </xf>
    <xf numFmtId="0" fontId="2" fillId="0" borderId="48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2" fillId="5" borderId="19" xfId="0" applyFont="1" applyFill="1" applyBorder="1" applyAlignment="1">
      <alignment horizontal="center" wrapText="1"/>
    </xf>
    <xf numFmtId="0" fontId="2" fillId="5" borderId="4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2" fillId="6" borderId="49" xfId="0" applyFont="1" applyFill="1" applyBorder="1" applyAlignment="1">
      <alignment horizontal="left"/>
    </xf>
    <xf numFmtId="0" fontId="1" fillId="6" borderId="50" xfId="0" applyFont="1" applyFill="1" applyBorder="1" applyAlignment="1">
      <alignment horizontal="left"/>
    </xf>
    <xf numFmtId="0" fontId="1" fillId="6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2" fillId="2" borderId="55" xfId="0" applyFont="1" applyFill="1" applyBorder="1" applyAlignment="1">
      <alignment horizontal="right" wrapText="1"/>
    </xf>
    <xf numFmtId="0" fontId="1" fillId="0" borderId="56" xfId="0" applyFont="1" applyBorder="1" applyAlignment="1">
      <alignment horizontal="right"/>
    </xf>
    <xf numFmtId="0" fontId="2" fillId="6" borderId="57" xfId="0" applyFont="1" applyFill="1" applyBorder="1" applyAlignment="1">
      <alignment horizontal="left"/>
    </xf>
    <xf numFmtId="0" fontId="1" fillId="6" borderId="58" xfId="0" applyFont="1" applyFill="1" applyBorder="1" applyAlignment="1">
      <alignment horizontal="left"/>
    </xf>
    <xf numFmtId="0" fontId="1" fillId="6" borderId="59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6" borderId="3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5" zoomScaleNormal="85" workbookViewId="0" topLeftCell="A1">
      <selection activeCell="D30" sqref="D30"/>
    </sheetView>
  </sheetViews>
  <sheetFormatPr defaultColWidth="9.140625" defaultRowHeight="12.75"/>
  <cols>
    <col min="1" max="1" width="35.00390625" style="1" customWidth="1"/>
    <col min="2" max="2" width="5.7109375" style="1" customWidth="1"/>
    <col min="3" max="3" width="22.00390625" style="1" customWidth="1"/>
    <col min="4" max="4" width="27.28125" style="1" customWidth="1"/>
    <col min="5" max="5" width="18.57421875" style="75" customWidth="1"/>
    <col min="6" max="6" width="15.7109375" style="1" customWidth="1"/>
    <col min="7" max="16384" width="9.140625" style="1" customWidth="1"/>
  </cols>
  <sheetData>
    <row r="1" spans="1:4" ht="20.25" customHeight="1" thickBot="1">
      <c r="A1" s="126" t="s">
        <v>42</v>
      </c>
      <c r="B1" s="127"/>
      <c r="C1" s="127"/>
      <c r="D1" s="128"/>
    </row>
    <row r="2" spans="1:5" ht="12.75" thickBot="1">
      <c r="A2" s="141" t="s">
        <v>0</v>
      </c>
      <c r="B2" s="142"/>
      <c r="C2" s="142"/>
      <c r="D2" s="142"/>
      <c r="E2" s="90" t="s">
        <v>43</v>
      </c>
    </row>
    <row r="3" spans="1:5" ht="12.75" thickBot="1">
      <c r="A3" s="143" t="s">
        <v>1</v>
      </c>
      <c r="B3" s="144"/>
      <c r="C3" s="145"/>
      <c r="D3" s="89" t="s">
        <v>2</v>
      </c>
      <c r="E3" s="91" t="s">
        <v>67</v>
      </c>
    </row>
    <row r="4" spans="1:5" ht="12.75" thickBot="1">
      <c r="A4" s="137" t="s">
        <v>66</v>
      </c>
      <c r="B4" s="138"/>
      <c r="C4" s="138"/>
      <c r="D4" s="3">
        <v>488747</v>
      </c>
      <c r="E4" s="92">
        <v>-11253</v>
      </c>
    </row>
    <row r="5" spans="1:5" ht="12">
      <c r="A5" s="137" t="s">
        <v>4</v>
      </c>
      <c r="B5" s="138"/>
      <c r="C5" s="138"/>
      <c r="D5" s="4">
        <v>2200</v>
      </c>
      <c r="E5" s="113"/>
    </row>
    <row r="6" spans="1:5" ht="13.5" customHeight="1">
      <c r="A6" s="137" t="s">
        <v>5</v>
      </c>
      <c r="B6" s="138"/>
      <c r="C6" s="138"/>
      <c r="D6" s="4">
        <v>4200</v>
      </c>
      <c r="E6" s="114"/>
    </row>
    <row r="7" spans="1:5" ht="12.75" thickBot="1">
      <c r="A7" s="139" t="s">
        <v>6</v>
      </c>
      <c r="B7" s="140"/>
      <c r="C7" s="140"/>
      <c r="D7" s="95">
        <v>60000</v>
      </c>
      <c r="E7" s="114"/>
    </row>
    <row r="8" spans="1:6" ht="13.5" customHeight="1" thickBot="1">
      <c r="A8" s="132" t="s">
        <v>7</v>
      </c>
      <c r="B8" s="133"/>
      <c r="C8" s="134"/>
      <c r="D8" s="94">
        <f>SUM(D4:D7)</f>
        <v>555147</v>
      </c>
      <c r="E8" s="115"/>
      <c r="F8" s="112">
        <v>555147</v>
      </c>
    </row>
    <row r="9" spans="1:6" ht="27.75" customHeight="1" thickBot="1">
      <c r="A9" s="58"/>
      <c r="B9" s="59"/>
      <c r="C9" s="7" t="s">
        <v>45</v>
      </c>
      <c r="D9" s="8" t="s">
        <v>46</v>
      </c>
      <c r="E9" s="116" t="s">
        <v>69</v>
      </c>
      <c r="F9" s="110"/>
    </row>
    <row r="10" spans="1:6" ht="12.75" thickBot="1">
      <c r="A10" s="129" t="s">
        <v>37</v>
      </c>
      <c r="B10" s="130"/>
      <c r="C10" s="131"/>
      <c r="D10" s="57">
        <v>99029</v>
      </c>
      <c r="E10" s="101">
        <v>-2251</v>
      </c>
      <c r="F10" s="108"/>
    </row>
    <row r="11" spans="1:6" ht="12.75" thickBot="1">
      <c r="A11" s="67" t="s">
        <v>64</v>
      </c>
      <c r="B11" s="68"/>
      <c r="C11" s="69"/>
      <c r="D11" s="70"/>
      <c r="F11" s="109"/>
    </row>
    <row r="12" spans="1:6" ht="12.75" thickBot="1">
      <c r="A12" s="64" t="s">
        <v>10</v>
      </c>
      <c r="B12" s="65"/>
      <c r="C12" s="86">
        <v>101280</v>
      </c>
      <c r="D12" s="87">
        <v>99029</v>
      </c>
      <c r="F12" s="88">
        <v>-99029</v>
      </c>
    </row>
    <row r="13" spans="1:6" ht="12.75" thickBot="1">
      <c r="A13" s="77"/>
      <c r="B13" s="66"/>
      <c r="C13" s="66"/>
      <c r="D13" s="78"/>
      <c r="E13" s="76"/>
      <c r="F13" s="108"/>
    </row>
    <row r="14" spans="1:6" ht="13.5" customHeight="1" thickBot="1">
      <c r="A14" s="135" t="s">
        <v>38</v>
      </c>
      <c r="B14" s="136"/>
      <c r="C14" s="136"/>
      <c r="D14" s="60">
        <v>84766</v>
      </c>
      <c r="E14" s="102">
        <v>-1688</v>
      </c>
      <c r="F14" s="88">
        <v>-84766</v>
      </c>
    </row>
    <row r="15" spans="1:6" ht="13.5" customHeight="1" thickBot="1">
      <c r="A15" s="61" t="s">
        <v>39</v>
      </c>
      <c r="B15" s="62"/>
      <c r="C15" s="62"/>
      <c r="D15" s="63"/>
      <c r="E15" s="99"/>
      <c r="F15" s="111"/>
    </row>
    <row r="16" spans="1:6" ht="13.5" customHeight="1" thickBot="1">
      <c r="A16" s="71" t="s">
        <v>65</v>
      </c>
      <c r="B16" s="72"/>
      <c r="C16" s="73"/>
      <c r="D16" s="74"/>
      <c r="F16" s="108"/>
    </row>
    <row r="17" spans="1:6" ht="36.75" customHeight="1" thickBot="1">
      <c r="A17" s="169" t="s">
        <v>44</v>
      </c>
      <c r="B17" s="170"/>
      <c r="C17" s="82">
        <v>31454</v>
      </c>
      <c r="D17" s="83">
        <v>30845</v>
      </c>
      <c r="E17" s="103">
        <v>-609</v>
      </c>
      <c r="F17" s="108"/>
    </row>
    <row r="18" spans="1:8" ht="14.25" customHeight="1" thickBot="1">
      <c r="A18" s="13"/>
      <c r="B18" s="14"/>
      <c r="C18" s="15"/>
      <c r="D18" s="16"/>
      <c r="E18" s="104">
        <v>0.36</v>
      </c>
      <c r="F18" s="108"/>
      <c r="H18" s="98"/>
    </row>
    <row r="19" spans="1:6" s="19" customFormat="1" ht="63" customHeight="1" thickBot="1">
      <c r="A19" s="148" t="s">
        <v>47</v>
      </c>
      <c r="B19" s="149"/>
      <c r="C19" s="17">
        <v>0</v>
      </c>
      <c r="D19" s="18">
        <v>0</v>
      </c>
      <c r="F19" s="108"/>
    </row>
    <row r="20" spans="1:6" ht="12.75" customHeight="1" thickBot="1">
      <c r="A20" s="13"/>
      <c r="B20" s="14"/>
      <c r="C20" s="15"/>
      <c r="D20" s="16"/>
      <c r="E20" s="1"/>
      <c r="F20" s="108"/>
    </row>
    <row r="21" spans="1:6" s="19" customFormat="1" ht="46.5" customHeight="1" thickBot="1">
      <c r="A21" s="148" t="s">
        <v>48</v>
      </c>
      <c r="B21" s="149"/>
      <c r="C21" s="84">
        <v>5000</v>
      </c>
      <c r="D21" s="85">
        <v>4908</v>
      </c>
      <c r="E21" s="105">
        <v>-92</v>
      </c>
      <c r="F21" s="108"/>
    </row>
    <row r="22" spans="1:6" ht="14.25" customHeight="1" thickBot="1">
      <c r="A22" s="13"/>
      <c r="B22" s="14"/>
      <c r="C22" s="15"/>
      <c r="D22" s="16"/>
      <c r="E22" s="106">
        <v>0.055</v>
      </c>
      <c r="F22" s="108"/>
    </row>
    <row r="23" spans="1:6" ht="93.75" customHeight="1" thickBot="1">
      <c r="A23" s="148" t="s">
        <v>49</v>
      </c>
      <c r="B23" s="149"/>
      <c r="C23" s="84">
        <v>10000</v>
      </c>
      <c r="D23" s="85">
        <v>9796</v>
      </c>
      <c r="E23" s="103">
        <v>-204</v>
      </c>
      <c r="F23" s="108"/>
    </row>
    <row r="24" spans="1:6" ht="16.5" customHeight="1" thickBot="1">
      <c r="A24" s="13"/>
      <c r="B24" s="14"/>
      <c r="C24" s="15"/>
      <c r="D24" s="16"/>
      <c r="E24" s="104">
        <v>0.12</v>
      </c>
      <c r="F24" s="108"/>
    </row>
    <row r="25" spans="1:6" s="19" customFormat="1" ht="105" customHeight="1" thickBot="1">
      <c r="A25" s="148" t="s">
        <v>50</v>
      </c>
      <c r="B25" s="149"/>
      <c r="C25" s="17">
        <v>0</v>
      </c>
      <c r="D25" s="18">
        <v>0</v>
      </c>
      <c r="F25" s="108"/>
    </row>
    <row r="26" spans="1:6" ht="14.25" customHeight="1" thickBot="1">
      <c r="A26" s="13"/>
      <c r="B26" s="14"/>
      <c r="C26" s="15"/>
      <c r="D26" s="16"/>
      <c r="E26" s="117"/>
      <c r="F26" s="108"/>
    </row>
    <row r="27" spans="1:6" s="19" customFormat="1" ht="100.5" customHeight="1" hidden="1">
      <c r="A27" s="20"/>
      <c r="B27" s="21"/>
      <c r="C27" s="21"/>
      <c r="D27" s="22"/>
      <c r="F27" s="108"/>
    </row>
    <row r="28" spans="1:6" ht="12.75" hidden="1" thickBot="1">
      <c r="A28" s="13"/>
      <c r="B28" s="14"/>
      <c r="C28" s="15"/>
      <c r="D28" s="16"/>
      <c r="E28" s="1"/>
      <c r="F28" s="108"/>
    </row>
    <row r="29" spans="1:6" s="19" customFormat="1" ht="37.5" customHeight="1" thickBot="1">
      <c r="A29" s="154" t="s">
        <v>51</v>
      </c>
      <c r="B29" s="155"/>
      <c r="C29" s="84">
        <v>25000</v>
      </c>
      <c r="D29" s="85">
        <v>24493</v>
      </c>
      <c r="E29" s="105">
        <v>-507</v>
      </c>
      <c r="F29" s="108"/>
    </row>
    <row r="30" spans="1:6" ht="12.75" thickBot="1">
      <c r="A30" s="13"/>
      <c r="B30" s="14"/>
      <c r="C30" s="15"/>
      <c r="D30" s="16"/>
      <c r="E30" s="107">
        <v>0.3</v>
      </c>
      <c r="F30" s="108"/>
    </row>
    <row r="31" spans="1:6" s="19" customFormat="1" ht="30" customHeight="1" thickBot="1">
      <c r="A31" s="148" t="s">
        <v>52</v>
      </c>
      <c r="B31" s="149"/>
      <c r="C31" s="84">
        <v>5000</v>
      </c>
      <c r="D31" s="85">
        <v>4908</v>
      </c>
      <c r="E31" s="105">
        <v>-92</v>
      </c>
      <c r="F31" s="108"/>
    </row>
    <row r="32" spans="1:6" s="19" customFormat="1" ht="11.25" customHeight="1" thickBot="1">
      <c r="A32" s="23"/>
      <c r="B32" s="14"/>
      <c r="C32" s="15"/>
      <c r="D32" s="16"/>
      <c r="E32" s="106">
        <v>0.055</v>
      </c>
      <c r="F32" s="108"/>
    </row>
    <row r="33" spans="1:6" s="19" customFormat="1" ht="54" customHeight="1" thickBot="1">
      <c r="A33" s="154" t="s">
        <v>53</v>
      </c>
      <c r="B33" s="155"/>
      <c r="C33" s="84">
        <v>5000</v>
      </c>
      <c r="D33" s="85">
        <v>4908</v>
      </c>
      <c r="E33" s="105">
        <v>-92</v>
      </c>
      <c r="F33" s="108"/>
    </row>
    <row r="34" spans="1:6" ht="15" customHeight="1" thickBot="1">
      <c r="A34" s="13"/>
      <c r="B34" s="14"/>
      <c r="C34" s="15"/>
      <c r="D34" s="16"/>
      <c r="E34" s="106">
        <v>0.055</v>
      </c>
      <c r="F34" s="108"/>
    </row>
    <row r="35" spans="1:6" s="19" customFormat="1" ht="43.5" customHeight="1" thickBot="1">
      <c r="A35" s="154" t="s">
        <v>54</v>
      </c>
      <c r="B35" s="155"/>
      <c r="C35" s="84">
        <v>5000</v>
      </c>
      <c r="D35" s="85">
        <v>4908</v>
      </c>
      <c r="E35" s="105">
        <v>-92</v>
      </c>
      <c r="F35" s="108"/>
    </row>
    <row r="36" spans="1:6" s="19" customFormat="1" ht="16.5" customHeight="1" thickBot="1">
      <c r="A36" s="79"/>
      <c r="B36" s="5"/>
      <c r="C36" s="80"/>
      <c r="D36" s="81"/>
      <c r="E36" s="106">
        <v>0.055</v>
      </c>
      <c r="F36" s="108"/>
    </row>
    <row r="37" spans="1:6" ht="15" customHeight="1" thickBot="1">
      <c r="A37" s="162" t="s">
        <v>21</v>
      </c>
      <c r="B37" s="163"/>
      <c r="C37" s="93">
        <f>SUM(C17:C35)</f>
        <v>86454</v>
      </c>
      <c r="D37" s="96">
        <v>84766</v>
      </c>
      <c r="E37" s="100">
        <f>SUM(,E35,E33,E31,E29,E23,E21,E17,)</f>
        <v>-1688</v>
      </c>
      <c r="F37" s="108"/>
    </row>
    <row r="38" spans="1:6" ht="15.75" customHeight="1" thickBot="1">
      <c r="A38" s="164" t="s">
        <v>68</v>
      </c>
      <c r="B38" s="165"/>
      <c r="C38" s="165"/>
      <c r="D38" s="166"/>
      <c r="E38" s="102">
        <v>-7314</v>
      </c>
      <c r="F38" s="125"/>
    </row>
    <row r="39" spans="1:6" ht="15.75" customHeight="1" thickBot="1">
      <c r="A39" s="26" t="s">
        <v>23</v>
      </c>
      <c r="B39" s="27"/>
      <c r="C39" s="27"/>
      <c r="D39" s="28"/>
      <c r="E39" s="97"/>
      <c r="F39" s="108"/>
    </row>
    <row r="40" spans="1:6" ht="40.5" customHeight="1" thickBot="1">
      <c r="A40" s="167" t="s">
        <v>55</v>
      </c>
      <c r="B40" s="168"/>
      <c r="C40" s="120">
        <v>123666</v>
      </c>
      <c r="D40" s="121">
        <v>116352</v>
      </c>
      <c r="E40" s="103">
        <v>-7314</v>
      </c>
      <c r="F40" s="108"/>
    </row>
    <row r="41" spans="1:6" ht="12.75" customHeight="1" thickBot="1">
      <c r="A41" s="122"/>
      <c r="B41" s="123"/>
      <c r="C41" s="123"/>
      <c r="D41" s="124"/>
      <c r="E41" s="104">
        <v>1</v>
      </c>
      <c r="F41" s="108"/>
    </row>
    <row r="42" spans="1:6" s="19" customFormat="1" ht="29.25" customHeight="1" thickBot="1">
      <c r="A42" s="154" t="s">
        <v>56</v>
      </c>
      <c r="B42" s="155"/>
      <c r="C42" s="17">
        <v>60000</v>
      </c>
      <c r="D42" s="34">
        <v>60000</v>
      </c>
      <c r="E42" s="76"/>
      <c r="F42" s="108"/>
    </row>
    <row r="43" spans="1:6" s="19" customFormat="1" ht="14.25" customHeight="1" thickBot="1">
      <c r="A43" s="13"/>
      <c r="B43" s="14"/>
      <c r="C43" s="15"/>
      <c r="D43" s="16"/>
      <c r="E43" s="119"/>
      <c r="F43" s="108"/>
    </row>
    <row r="44" spans="1:6" s="19" customFormat="1" ht="65.25" customHeight="1" thickBot="1">
      <c r="A44" s="154" t="s">
        <v>57</v>
      </c>
      <c r="B44" s="155"/>
      <c r="C44" s="17">
        <v>70000</v>
      </c>
      <c r="D44" s="18">
        <v>70000</v>
      </c>
      <c r="E44" s="76"/>
      <c r="F44" s="108"/>
    </row>
    <row r="45" spans="1:6" ht="12.75" customHeight="1" thickBot="1">
      <c r="A45" s="35"/>
      <c r="B45" s="36"/>
      <c r="C45" s="36"/>
      <c r="D45" s="37"/>
      <c r="E45" s="119"/>
      <c r="F45" s="108"/>
    </row>
    <row r="46" spans="1:6" s="19" customFormat="1" ht="35.25" customHeight="1" thickBot="1">
      <c r="A46" s="158" t="s">
        <v>58</v>
      </c>
      <c r="B46" s="159"/>
      <c r="C46" s="17">
        <v>40000</v>
      </c>
      <c r="D46" s="34">
        <v>40000</v>
      </c>
      <c r="E46" s="76"/>
      <c r="F46" s="108"/>
    </row>
    <row r="47" spans="1:6" ht="18" customHeight="1" thickBot="1">
      <c r="A47" s="160" t="s">
        <v>27</v>
      </c>
      <c r="B47" s="161"/>
      <c r="C47" s="38"/>
      <c r="D47" s="39"/>
      <c r="E47" s="118"/>
      <c r="F47" s="108"/>
    </row>
    <row r="48" spans="1:6" s="19" customFormat="1" ht="56.25" customHeight="1" thickBot="1">
      <c r="A48" s="154" t="s">
        <v>59</v>
      </c>
      <c r="B48" s="155"/>
      <c r="C48" s="17">
        <v>50000</v>
      </c>
      <c r="D48" s="18">
        <v>50000</v>
      </c>
      <c r="E48" s="76"/>
      <c r="F48" s="108"/>
    </row>
    <row r="49" spans="1:6" ht="14.25" customHeight="1" thickBot="1">
      <c r="A49" s="13"/>
      <c r="B49" s="14"/>
      <c r="C49" s="15"/>
      <c r="D49" s="16"/>
      <c r="E49" s="119"/>
      <c r="F49" s="108"/>
    </row>
    <row r="50" spans="1:6" s="19" customFormat="1" ht="30.75" customHeight="1" thickBot="1">
      <c r="A50" s="154" t="s">
        <v>60</v>
      </c>
      <c r="B50" s="155"/>
      <c r="C50" s="17">
        <v>0</v>
      </c>
      <c r="D50" s="18">
        <v>0</v>
      </c>
      <c r="E50" s="76"/>
      <c r="F50" s="108"/>
    </row>
    <row r="51" spans="1:6" s="19" customFormat="1" ht="15" customHeight="1" thickBot="1">
      <c r="A51" s="40"/>
      <c r="B51" s="41"/>
      <c r="C51" s="15"/>
      <c r="D51" s="16"/>
      <c r="E51" s="119"/>
      <c r="F51" s="108"/>
    </row>
    <row r="52" spans="1:6" s="19" customFormat="1" ht="45.75" customHeight="1" thickBot="1">
      <c r="A52" s="148" t="s">
        <v>61</v>
      </c>
      <c r="B52" s="149"/>
      <c r="C52" s="17">
        <v>0</v>
      </c>
      <c r="D52" s="18">
        <v>0</v>
      </c>
      <c r="E52" s="76"/>
      <c r="F52" s="108"/>
    </row>
    <row r="53" spans="1:6" s="19" customFormat="1" ht="15.75" customHeight="1" thickBot="1">
      <c r="A53" s="40"/>
      <c r="B53" s="41"/>
      <c r="C53" s="15"/>
      <c r="D53" s="16"/>
      <c r="E53" s="119"/>
      <c r="F53" s="108"/>
    </row>
    <row r="54" spans="1:6" ht="12" hidden="1">
      <c r="A54" s="42"/>
      <c r="B54" s="43"/>
      <c r="C54" s="43"/>
      <c r="D54" s="44"/>
      <c r="F54" s="108"/>
    </row>
    <row r="55" spans="1:6" ht="12" customHeight="1" hidden="1">
      <c r="A55" s="13"/>
      <c r="B55" s="14"/>
      <c r="C55" s="15"/>
      <c r="D55" s="16"/>
      <c r="F55" s="108"/>
    </row>
    <row r="56" spans="1:6" s="19" customFormat="1" ht="31.5" customHeight="1" thickBot="1">
      <c r="A56" s="156" t="s">
        <v>62</v>
      </c>
      <c r="B56" s="157"/>
      <c r="C56" s="45">
        <v>0</v>
      </c>
      <c r="D56" s="46">
        <v>0</v>
      </c>
      <c r="E56" s="76"/>
      <c r="F56" s="108"/>
    </row>
    <row r="57" spans="1:6" s="19" customFormat="1" ht="19.5" customHeight="1" thickBot="1">
      <c r="A57" s="146" t="s">
        <v>32</v>
      </c>
      <c r="B57" s="147"/>
      <c r="C57" s="47"/>
      <c r="D57" s="48"/>
      <c r="E57" s="118"/>
      <c r="F57" s="108"/>
    </row>
    <row r="58" spans="1:6" s="19" customFormat="1" ht="64.5" customHeight="1" thickBot="1">
      <c r="A58" s="148" t="s">
        <v>63</v>
      </c>
      <c r="B58" s="149"/>
      <c r="C58" s="17">
        <v>35000</v>
      </c>
      <c r="D58" s="18">
        <v>35000</v>
      </c>
      <c r="E58" s="76"/>
      <c r="F58" s="108"/>
    </row>
    <row r="59" spans="1:6" s="19" customFormat="1" ht="12.75" customHeight="1" thickBot="1">
      <c r="A59" s="49"/>
      <c r="B59" s="50"/>
      <c r="C59" s="51"/>
      <c r="D59" s="52"/>
      <c r="E59" s="119"/>
      <c r="F59" s="108"/>
    </row>
    <row r="60" spans="1:6" ht="28.5" customHeight="1" thickBot="1">
      <c r="A60" s="150" t="s">
        <v>34</v>
      </c>
      <c r="B60" s="151"/>
      <c r="C60" s="53">
        <f>SUM(C42:C59)</f>
        <v>255000</v>
      </c>
      <c r="D60" s="54">
        <f>SUM((D40:D46),(D48:D56),(D58))</f>
        <v>371352</v>
      </c>
      <c r="F60" s="88">
        <v>-371352</v>
      </c>
    </row>
    <row r="61" spans="1:6" ht="30.75" customHeight="1" thickBot="1" thickTop="1">
      <c r="A61" s="152" t="s">
        <v>35</v>
      </c>
      <c r="B61" s="153"/>
      <c r="C61" s="55">
        <f>SUM(C60+C37+C12)</f>
        <v>442734</v>
      </c>
      <c r="D61" s="56">
        <f>SUM(D60+D37+D12)</f>
        <v>555147</v>
      </c>
      <c r="E61" s="102">
        <f>SUM(E10,E17,E21,E23,E29,E31,E33,E35,E40,)</f>
        <v>-11253</v>
      </c>
      <c r="F61" s="88">
        <f>SUM(F8,F12,F14,F60)</f>
        <v>0</v>
      </c>
    </row>
  </sheetData>
  <mergeCells count="34">
    <mergeCell ref="A17:B17"/>
    <mergeCell ref="A19:B19"/>
    <mergeCell ref="A21:B21"/>
    <mergeCell ref="A23:B23"/>
    <mergeCell ref="A25:B25"/>
    <mergeCell ref="A29:B29"/>
    <mergeCell ref="A31:B31"/>
    <mergeCell ref="A33:B33"/>
    <mergeCell ref="A35:B35"/>
    <mergeCell ref="A37:B37"/>
    <mergeCell ref="A38:D38"/>
    <mergeCell ref="A40:B40"/>
    <mergeCell ref="A42:B42"/>
    <mergeCell ref="A44:B44"/>
    <mergeCell ref="A46:B46"/>
    <mergeCell ref="A47:B47"/>
    <mergeCell ref="A48:B48"/>
    <mergeCell ref="A50:B50"/>
    <mergeCell ref="A52:B52"/>
    <mergeCell ref="A56:B56"/>
    <mergeCell ref="A57:B57"/>
    <mergeCell ref="A58:B58"/>
    <mergeCell ref="A60:B60"/>
    <mergeCell ref="A61:B61"/>
    <mergeCell ref="A1:D1"/>
    <mergeCell ref="A10:C10"/>
    <mergeCell ref="A8:C8"/>
    <mergeCell ref="A14:C14"/>
    <mergeCell ref="A6:C6"/>
    <mergeCell ref="A7:C7"/>
    <mergeCell ref="A2:D2"/>
    <mergeCell ref="A3:C3"/>
    <mergeCell ref="A4:C4"/>
    <mergeCell ref="A5:C5"/>
  </mergeCells>
  <printOptions/>
  <pageMargins left="0.75" right="0.75" top="1" bottom="1" header="0.5" footer="0.5"/>
  <pageSetup fitToHeight="2" horizontalDpi="600" verticalDpi="600" orientation="portrait" scale="73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C9" sqref="C9"/>
    </sheetView>
  </sheetViews>
  <sheetFormatPr defaultColWidth="9.140625" defaultRowHeight="12.75"/>
  <cols>
    <col min="1" max="1" width="35.00390625" style="1" customWidth="1"/>
    <col min="2" max="2" width="5.7109375" style="1" customWidth="1"/>
    <col min="3" max="3" width="22.00390625" style="1" customWidth="1"/>
    <col min="4" max="4" width="27.28125" style="1" customWidth="1"/>
    <col min="5" max="16384" width="9.140625" style="1" customWidth="1"/>
  </cols>
  <sheetData>
    <row r="1" spans="1:4" ht="20.25" customHeight="1">
      <c r="A1" s="126" t="s">
        <v>36</v>
      </c>
      <c r="B1" s="127"/>
      <c r="C1" s="127"/>
      <c r="D1" s="128"/>
    </row>
    <row r="2" spans="1:4" ht="12.75" thickBot="1">
      <c r="A2" s="141" t="s">
        <v>0</v>
      </c>
      <c r="B2" s="142"/>
      <c r="C2" s="142"/>
      <c r="D2" s="179"/>
    </row>
    <row r="3" spans="1:4" ht="12.75" thickBot="1">
      <c r="A3" s="143" t="s">
        <v>1</v>
      </c>
      <c r="B3" s="144"/>
      <c r="C3" s="145"/>
      <c r="D3" s="2" t="s">
        <v>2</v>
      </c>
    </row>
    <row r="4" spans="1:4" ht="12">
      <c r="A4" s="137" t="s">
        <v>3</v>
      </c>
      <c r="B4" s="138"/>
      <c r="C4" s="138"/>
      <c r="D4" s="3">
        <v>500000</v>
      </c>
    </row>
    <row r="5" spans="1:4" ht="12">
      <c r="A5" s="137" t="s">
        <v>4</v>
      </c>
      <c r="B5" s="138"/>
      <c r="C5" s="138"/>
      <c r="D5" s="4">
        <v>2200</v>
      </c>
    </row>
    <row r="6" spans="1:4" ht="13.5" customHeight="1">
      <c r="A6" s="137" t="s">
        <v>5</v>
      </c>
      <c r="B6" s="138"/>
      <c r="C6" s="138"/>
      <c r="D6" s="4">
        <v>4200</v>
      </c>
    </row>
    <row r="7" spans="1:4" ht="12.75" thickBot="1">
      <c r="A7" s="139" t="s">
        <v>6</v>
      </c>
      <c r="B7" s="140"/>
      <c r="C7" s="140"/>
      <c r="D7" s="4">
        <v>60000</v>
      </c>
    </row>
    <row r="8" spans="1:4" ht="13.5" customHeight="1" thickBot="1">
      <c r="A8" s="132" t="s">
        <v>7</v>
      </c>
      <c r="B8" s="133"/>
      <c r="C8" s="134"/>
      <c r="D8" s="6">
        <f>SUM(D4:D7)</f>
        <v>566400</v>
      </c>
    </row>
    <row r="9" spans="1:4" ht="24" customHeight="1" thickBot="1">
      <c r="A9" s="58"/>
      <c r="B9" s="59"/>
      <c r="C9" s="7" t="s">
        <v>8</v>
      </c>
      <c r="D9" s="8" t="s">
        <v>9</v>
      </c>
    </row>
    <row r="10" spans="1:4" ht="12.75" thickBot="1">
      <c r="A10" s="178" t="s">
        <v>37</v>
      </c>
      <c r="B10" s="130"/>
      <c r="C10" s="131"/>
      <c r="D10" s="57">
        <v>101280</v>
      </c>
    </row>
    <row r="11" spans="1:4" ht="12.75" thickBot="1">
      <c r="A11" s="67" t="s">
        <v>11</v>
      </c>
      <c r="B11" s="68"/>
      <c r="C11" s="69"/>
      <c r="D11" s="70"/>
    </row>
    <row r="12" spans="1:4" ht="12">
      <c r="A12" s="64" t="s">
        <v>10</v>
      </c>
      <c r="B12" s="65"/>
      <c r="C12" s="9">
        <v>101280</v>
      </c>
      <c r="D12" s="10">
        <v>101280</v>
      </c>
    </row>
    <row r="13" spans="1:4" ht="12.75" thickBot="1">
      <c r="A13" s="66"/>
      <c r="B13" s="66"/>
      <c r="C13" s="66"/>
      <c r="D13" s="66"/>
    </row>
    <row r="14" spans="1:4" ht="13.5" customHeight="1" thickBot="1">
      <c r="A14" s="135" t="s">
        <v>38</v>
      </c>
      <c r="B14" s="136"/>
      <c r="C14" s="136"/>
      <c r="D14" s="60">
        <v>86454</v>
      </c>
    </row>
    <row r="15" spans="1:4" ht="13.5" customHeight="1" thickBot="1">
      <c r="A15" s="61" t="s">
        <v>39</v>
      </c>
      <c r="B15" s="62"/>
      <c r="C15" s="62"/>
      <c r="D15" s="63"/>
    </row>
    <row r="16" spans="1:4" ht="13.5" customHeight="1" thickBot="1">
      <c r="A16" s="71" t="s">
        <v>40</v>
      </c>
      <c r="B16" s="72"/>
      <c r="C16" s="73"/>
      <c r="D16" s="74"/>
    </row>
    <row r="17" spans="1:4" ht="36.75" customHeight="1" thickBot="1">
      <c r="A17" s="169" t="s">
        <v>12</v>
      </c>
      <c r="B17" s="170"/>
      <c r="C17" s="11">
        <v>31700</v>
      </c>
      <c r="D17" s="12">
        <v>31454</v>
      </c>
    </row>
    <row r="18" spans="1:4" ht="10.5" customHeight="1" thickBot="1">
      <c r="A18" s="13"/>
      <c r="B18" s="14"/>
      <c r="C18" s="15"/>
      <c r="D18" s="16"/>
    </row>
    <row r="19" spans="1:4" s="19" customFormat="1" ht="63" customHeight="1" thickBot="1">
      <c r="A19" s="148" t="s">
        <v>13</v>
      </c>
      <c r="B19" s="149"/>
      <c r="C19" s="17">
        <v>36250</v>
      </c>
      <c r="D19" s="18">
        <v>0</v>
      </c>
    </row>
    <row r="20" spans="1:4" ht="12.75" customHeight="1" thickBot="1">
      <c r="A20" s="13"/>
      <c r="B20" s="14"/>
      <c r="C20" s="15"/>
      <c r="D20" s="16"/>
    </row>
    <row r="21" spans="1:4" s="19" customFormat="1" ht="46.5" customHeight="1" thickBot="1">
      <c r="A21" s="148" t="s">
        <v>14</v>
      </c>
      <c r="B21" s="149"/>
      <c r="C21" s="17">
        <v>16665</v>
      </c>
      <c r="D21" s="18">
        <v>5000</v>
      </c>
    </row>
    <row r="22" spans="1:4" ht="14.25" customHeight="1" thickBot="1">
      <c r="A22" s="13"/>
      <c r="B22" s="14"/>
      <c r="C22" s="15"/>
      <c r="D22" s="16"/>
    </row>
    <row r="23" spans="1:4" ht="93.75" customHeight="1" thickBot="1">
      <c r="A23" s="148" t="s">
        <v>15</v>
      </c>
      <c r="B23" s="149"/>
      <c r="C23" s="17">
        <v>50000</v>
      </c>
      <c r="D23" s="18">
        <v>10000</v>
      </c>
    </row>
    <row r="24" spans="1:4" ht="16.5" customHeight="1" thickBot="1">
      <c r="A24" s="13"/>
      <c r="B24" s="14"/>
      <c r="C24" s="15"/>
      <c r="D24" s="16"/>
    </row>
    <row r="25" spans="1:4" s="19" customFormat="1" ht="105" customHeight="1" thickBot="1">
      <c r="A25" s="148" t="s">
        <v>16</v>
      </c>
      <c r="B25" s="149"/>
      <c r="C25" s="17">
        <v>100000</v>
      </c>
      <c r="D25" s="18">
        <v>0</v>
      </c>
    </row>
    <row r="26" spans="1:4" ht="14.25" customHeight="1" thickBot="1">
      <c r="A26" s="13"/>
      <c r="B26" s="14"/>
      <c r="C26" s="15"/>
      <c r="D26" s="16"/>
    </row>
    <row r="27" spans="1:4" s="19" customFormat="1" ht="100.5" customHeight="1" hidden="1">
      <c r="A27" s="20"/>
      <c r="B27" s="21"/>
      <c r="C27" s="21"/>
      <c r="D27" s="22"/>
    </row>
    <row r="28" spans="1:4" ht="12.75" hidden="1" thickBot="1">
      <c r="A28" s="13"/>
      <c r="B28" s="14"/>
      <c r="C28" s="15"/>
      <c r="D28" s="16"/>
    </row>
    <row r="29" spans="1:4" s="19" customFormat="1" ht="37.5" customHeight="1" thickBot="1">
      <c r="A29" s="154" t="s">
        <v>17</v>
      </c>
      <c r="B29" s="155"/>
      <c r="C29" s="17">
        <v>50000</v>
      </c>
      <c r="D29" s="18">
        <v>25000</v>
      </c>
    </row>
    <row r="30" spans="1:4" ht="12.75" thickBot="1">
      <c r="A30" s="13"/>
      <c r="B30" s="14"/>
      <c r="C30" s="15"/>
      <c r="D30" s="16"/>
    </row>
    <row r="31" spans="1:4" s="19" customFormat="1" ht="30" customHeight="1" thickBot="1">
      <c r="A31" s="148" t="s">
        <v>18</v>
      </c>
      <c r="B31" s="149"/>
      <c r="C31" s="17">
        <v>60000</v>
      </c>
      <c r="D31" s="18">
        <v>5000</v>
      </c>
    </row>
    <row r="32" spans="1:4" s="19" customFormat="1" ht="11.25" customHeight="1" thickBot="1">
      <c r="A32" s="23"/>
      <c r="B32" s="14"/>
      <c r="C32" s="15"/>
      <c r="D32" s="16"/>
    </row>
    <row r="33" spans="1:4" s="19" customFormat="1" ht="54" customHeight="1" thickBot="1">
      <c r="A33" s="154" t="s">
        <v>19</v>
      </c>
      <c r="B33" s="155"/>
      <c r="C33" s="17">
        <v>20000</v>
      </c>
      <c r="D33" s="18">
        <v>5000</v>
      </c>
    </row>
    <row r="34" spans="1:4" ht="9.75" customHeight="1" thickBot="1">
      <c r="A34" s="13"/>
      <c r="B34" s="14"/>
      <c r="C34" s="15"/>
      <c r="D34" s="16"/>
    </row>
    <row r="35" spans="1:4" s="19" customFormat="1" ht="30.75" customHeight="1" thickBot="1">
      <c r="A35" s="154" t="s">
        <v>20</v>
      </c>
      <c r="B35" s="155"/>
      <c r="C35" s="17">
        <v>12000</v>
      </c>
      <c r="D35" s="18">
        <v>5000</v>
      </c>
    </row>
    <row r="36" spans="1:4" ht="15" customHeight="1" thickBot="1">
      <c r="A36" s="171" t="s">
        <v>21</v>
      </c>
      <c r="B36" s="172"/>
      <c r="C36" s="24">
        <f>SUM(C17:C35)</f>
        <v>376615</v>
      </c>
      <c r="D36" s="25">
        <f>SUM(D17:D35)</f>
        <v>86454</v>
      </c>
    </row>
    <row r="37" spans="1:4" ht="15.75" customHeight="1" thickTop="1">
      <c r="A37" s="173" t="s">
        <v>22</v>
      </c>
      <c r="B37" s="174"/>
      <c r="C37" s="174"/>
      <c r="D37" s="175"/>
    </row>
    <row r="38" spans="1:4" ht="15.75" customHeight="1">
      <c r="A38" s="26" t="s">
        <v>23</v>
      </c>
      <c r="B38" s="27"/>
      <c r="C38" s="27"/>
      <c r="D38" s="28"/>
    </row>
    <row r="39" spans="1:4" ht="40.5" customHeight="1">
      <c r="A39" s="176" t="s">
        <v>41</v>
      </c>
      <c r="B39" s="177"/>
      <c r="C39" s="29"/>
      <c r="D39" s="30">
        <v>123666</v>
      </c>
    </row>
    <row r="40" spans="1:4" ht="12.75" customHeight="1" thickBot="1">
      <c r="A40" s="31"/>
      <c r="B40" s="32"/>
      <c r="C40" s="32"/>
      <c r="D40" s="33"/>
    </row>
    <row r="41" spans="1:4" s="19" customFormat="1" ht="29.25" customHeight="1" thickBot="1">
      <c r="A41" s="154" t="s">
        <v>24</v>
      </c>
      <c r="B41" s="155"/>
      <c r="C41" s="17">
        <v>138000</v>
      </c>
      <c r="D41" s="34">
        <v>60000</v>
      </c>
    </row>
    <row r="42" spans="1:4" s="19" customFormat="1" ht="10.5" customHeight="1">
      <c r="A42" s="13"/>
      <c r="B42" s="14"/>
      <c r="C42" s="15"/>
      <c r="D42" s="16"/>
    </row>
    <row r="43" spans="1:4" ht="3" customHeight="1" thickBot="1">
      <c r="A43" s="13"/>
      <c r="B43" s="14"/>
      <c r="C43" s="15"/>
      <c r="D43" s="16"/>
    </row>
    <row r="44" spans="1:4" s="19" customFormat="1" ht="54.75" customHeight="1" thickBot="1">
      <c r="A44" s="154" t="s">
        <v>25</v>
      </c>
      <c r="B44" s="155"/>
      <c r="C44" s="17">
        <v>150000</v>
      </c>
      <c r="D44" s="18">
        <v>70000</v>
      </c>
    </row>
    <row r="45" spans="1:4" ht="12.75" customHeight="1" thickBot="1">
      <c r="A45" s="35"/>
      <c r="B45" s="36"/>
      <c r="C45" s="36"/>
      <c r="D45" s="37"/>
    </row>
    <row r="46" spans="1:4" s="19" customFormat="1" ht="35.25" customHeight="1" thickBot="1">
      <c r="A46" s="158" t="s">
        <v>26</v>
      </c>
      <c r="B46" s="159"/>
      <c r="C46" s="17">
        <v>80000</v>
      </c>
      <c r="D46" s="34">
        <v>40000</v>
      </c>
    </row>
    <row r="47" spans="1:4" ht="18" customHeight="1" thickBot="1">
      <c r="A47" s="160" t="s">
        <v>27</v>
      </c>
      <c r="B47" s="161"/>
      <c r="C47" s="38"/>
      <c r="D47" s="39"/>
    </row>
    <row r="48" spans="1:4" s="19" customFormat="1" ht="56.25" customHeight="1" thickBot="1">
      <c r="A48" s="154" t="s">
        <v>28</v>
      </c>
      <c r="B48" s="155"/>
      <c r="C48" s="17">
        <v>150000</v>
      </c>
      <c r="D48" s="18">
        <v>50000</v>
      </c>
    </row>
    <row r="49" spans="1:4" ht="14.25" customHeight="1" thickBot="1">
      <c r="A49" s="13"/>
      <c r="B49" s="14"/>
      <c r="C49" s="15"/>
      <c r="D49" s="16"/>
    </row>
    <row r="50" spans="1:4" s="19" customFormat="1" ht="30.75" customHeight="1" thickBot="1">
      <c r="A50" s="154" t="s">
        <v>29</v>
      </c>
      <c r="B50" s="155"/>
      <c r="C50" s="17">
        <v>50000</v>
      </c>
      <c r="D50" s="18">
        <v>0</v>
      </c>
    </row>
    <row r="51" spans="1:4" s="19" customFormat="1" ht="15" customHeight="1" thickBot="1">
      <c r="A51" s="40"/>
      <c r="B51" s="41"/>
      <c r="C51" s="15"/>
      <c r="D51" s="16"/>
    </row>
    <row r="52" spans="1:4" s="19" customFormat="1" ht="30.75" customHeight="1" thickBot="1">
      <c r="A52" s="148" t="s">
        <v>30</v>
      </c>
      <c r="B52" s="149"/>
      <c r="C52" s="17">
        <v>50000</v>
      </c>
      <c r="D52" s="18">
        <v>0</v>
      </c>
    </row>
    <row r="53" spans="1:4" s="19" customFormat="1" ht="15.75" customHeight="1">
      <c r="A53" s="40"/>
      <c r="B53" s="41"/>
      <c r="C53" s="15"/>
      <c r="D53" s="16"/>
    </row>
    <row r="54" spans="1:4" ht="12" hidden="1">
      <c r="A54" s="42"/>
      <c r="B54" s="43"/>
      <c r="C54" s="43"/>
      <c r="D54" s="44"/>
    </row>
    <row r="55" spans="1:4" ht="12" customHeight="1" hidden="1">
      <c r="A55" s="13"/>
      <c r="B55" s="14"/>
      <c r="C55" s="15"/>
      <c r="D55" s="16"/>
    </row>
    <row r="56" spans="1:4" s="19" customFormat="1" ht="31.5" customHeight="1">
      <c r="A56" s="156" t="s">
        <v>31</v>
      </c>
      <c r="B56" s="157"/>
      <c r="C56" s="45">
        <v>75000</v>
      </c>
      <c r="D56" s="46">
        <v>0</v>
      </c>
    </row>
    <row r="57" spans="1:4" s="19" customFormat="1" ht="19.5" customHeight="1" thickBot="1">
      <c r="A57" s="146" t="s">
        <v>32</v>
      </c>
      <c r="B57" s="147"/>
      <c r="C57" s="47"/>
      <c r="D57" s="48"/>
    </row>
    <row r="58" spans="1:4" s="19" customFormat="1" ht="64.5" customHeight="1" thickBot="1">
      <c r="A58" s="148" t="s">
        <v>33</v>
      </c>
      <c r="B58" s="149"/>
      <c r="C58" s="17">
        <v>35000</v>
      </c>
      <c r="D58" s="18">
        <v>35000</v>
      </c>
    </row>
    <row r="59" spans="1:4" s="19" customFormat="1" ht="12.75" customHeight="1" thickBot="1">
      <c r="A59" s="49"/>
      <c r="B59" s="50"/>
      <c r="C59" s="51"/>
      <c r="D59" s="52"/>
    </row>
    <row r="60" spans="1:4" ht="28.5" customHeight="1" thickBot="1">
      <c r="A60" s="150" t="s">
        <v>34</v>
      </c>
      <c r="B60" s="151"/>
      <c r="C60" s="53">
        <f>SUM(C41:C59)</f>
        <v>728000</v>
      </c>
      <c r="D60" s="54">
        <f>SUM((D39:D46),(D48:D59))</f>
        <v>378666</v>
      </c>
    </row>
    <row r="61" spans="1:4" ht="30.75" customHeight="1" thickBot="1" thickTop="1">
      <c r="A61" s="152" t="s">
        <v>35</v>
      </c>
      <c r="B61" s="153"/>
      <c r="C61" s="55">
        <f>SUM(C60+C36+C12)</f>
        <v>1205895</v>
      </c>
      <c r="D61" s="56">
        <f>SUM(D60+D36+D12)</f>
        <v>566400</v>
      </c>
    </row>
  </sheetData>
  <mergeCells count="34">
    <mergeCell ref="A1:D1"/>
    <mergeCell ref="A10:C10"/>
    <mergeCell ref="A8:C8"/>
    <mergeCell ref="A14:C14"/>
    <mergeCell ref="A6:C6"/>
    <mergeCell ref="A7:C7"/>
    <mergeCell ref="A2:D2"/>
    <mergeCell ref="A3:C3"/>
    <mergeCell ref="A4:C4"/>
    <mergeCell ref="A5:C5"/>
    <mergeCell ref="A57:B57"/>
    <mergeCell ref="A58:B58"/>
    <mergeCell ref="A60:B60"/>
    <mergeCell ref="A61:B61"/>
    <mergeCell ref="A48:B48"/>
    <mergeCell ref="A50:B50"/>
    <mergeCell ref="A52:B52"/>
    <mergeCell ref="A56:B56"/>
    <mergeCell ref="A41:B41"/>
    <mergeCell ref="A44:B44"/>
    <mergeCell ref="A46:B46"/>
    <mergeCell ref="A47:B47"/>
    <mergeCell ref="A35:B35"/>
    <mergeCell ref="A36:B36"/>
    <mergeCell ref="A37:D37"/>
    <mergeCell ref="A39:B39"/>
    <mergeCell ref="A25:B25"/>
    <mergeCell ref="A29:B29"/>
    <mergeCell ref="A31:B31"/>
    <mergeCell ref="A33:B33"/>
    <mergeCell ref="A17:B17"/>
    <mergeCell ref="A19:B19"/>
    <mergeCell ref="A21:B21"/>
    <mergeCell ref="A23:B23"/>
  </mergeCells>
  <printOptions/>
  <pageMargins left="0.75" right="0.75" top="1" bottom="1" header="0.5" footer="0.5"/>
  <pageSetup horizontalDpi="600" verticalDpi="600" orientation="portrait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Rapid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Garcia</dc:creator>
  <cp:keywords/>
  <dc:description/>
  <cp:lastModifiedBy>Barb Garcia</cp:lastModifiedBy>
  <cp:lastPrinted>2008-02-18T17:12:52Z</cp:lastPrinted>
  <dcterms:created xsi:type="dcterms:W3CDTF">2007-11-02T22:23:24Z</dcterms:created>
  <dcterms:modified xsi:type="dcterms:W3CDTF">2008-02-19T17:16:46Z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386229615</vt:i4>
  </property>
  <property fmtid="{D5CDD505-2E9C-101B-9397-08002B2CF9AE}" pid="4" name="_EmailSubje">
    <vt:lpwstr>Updated Legal &amp; Finance Items for Feb 27, 2008</vt:lpwstr>
  </property>
  <property fmtid="{D5CDD505-2E9C-101B-9397-08002B2CF9AE}" pid="5" name="_AuthorEma">
    <vt:lpwstr>June.Hart@rcgov.org</vt:lpwstr>
  </property>
  <property fmtid="{D5CDD505-2E9C-101B-9397-08002B2CF9AE}" pid="6" name="_AuthorEmailDisplayNa">
    <vt:lpwstr>Hart June</vt:lpwstr>
  </property>
</Properties>
</file>